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s3rdlearning-my.sharepoint.com/personal/abrown_pls3rdlearning_com/Documents/Documents/SAS Documents/Act 13 documents/Act 13 Rating Scale Spreadsheets - Final Versions/"/>
    </mc:Choice>
  </mc:AlternateContent>
  <xr:revisionPtr revIDLastSave="0" documentId="8_{A9642F72-9ADF-4A73-B440-6BDBA46087A5}" xr6:coauthVersionLast="47" xr6:coauthVersionMax="47" xr10:uidLastSave="{00000000-0000-0000-0000-000000000000}"/>
  <bookViews>
    <workbookView xWindow="-108" yWindow="-108" windowWidth="23256" windowHeight="12576" tabRatio="855" activeTab="4" xr2:uid="{6F4373ED-FBE7-432A-9EBC-6AFD55F3427B}"/>
  </bookViews>
  <sheets>
    <sheet name="Instructions" sheetId="5" r:id="rId1"/>
    <sheet name="Employee Info" sheetId="4" r:id="rId2"/>
    <sheet name="O&amp;P" sheetId="2" r:id="rId3"/>
    <sheet name="BLD" sheetId="6" r:id="rId4"/>
    <sheet name="Summary" sheetId="12" r:id="rId5"/>
    <sheet name="formulae" sheetId="3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2" l="1"/>
  <c r="C8" i="12"/>
  <c r="A8" i="12"/>
  <c r="D24" i="6" l="1"/>
  <c r="D25" i="6"/>
  <c r="D23" i="6"/>
  <c r="F24" i="12"/>
  <c r="F23" i="12"/>
  <c r="E7" i="6" l="1"/>
  <c r="E8" i="6"/>
  <c r="E9" i="6"/>
  <c r="E10" i="6"/>
  <c r="E11" i="6"/>
  <c r="E12" i="6"/>
  <c r="E13" i="6"/>
  <c r="E14" i="6"/>
  <c r="E15" i="6"/>
  <c r="E6" i="6"/>
  <c r="E17" i="12"/>
  <c r="E18" i="12"/>
  <c r="E19" i="12"/>
  <c r="E16" i="12"/>
  <c r="D7" i="2"/>
  <c r="D19" i="12"/>
  <c r="D18" i="12"/>
  <c r="D17" i="12"/>
  <c r="D16" i="12"/>
  <c r="C12" i="12"/>
  <c r="A12" i="12"/>
  <c r="A10" i="12"/>
  <c r="D6" i="12"/>
  <c r="A6" i="12"/>
  <c r="D4" i="12"/>
  <c r="A4" i="12"/>
  <c r="E4" i="2"/>
  <c r="E5" i="2"/>
  <c r="E6" i="2"/>
  <c r="E3" i="2"/>
  <c r="E7" i="2" l="1"/>
  <c r="E16" i="6" l="1"/>
  <c r="E17" i="6" s="1"/>
  <c r="F22" i="12" s="1"/>
  <c r="D16" i="6"/>
  <c r="D26" i="6" l="1"/>
  <c r="E18" i="6" s="1"/>
  <c r="D28" i="12" l="1"/>
  <c r="F28" i="12" s="1"/>
  <c r="F17" i="12"/>
  <c r="F18" i="12"/>
  <c r="F19" i="12"/>
  <c r="D12" i="12"/>
  <c r="D10" i="12"/>
  <c r="C26" i="6" l="1"/>
  <c r="F16" i="12" l="1"/>
  <c r="F20" i="12" l="1"/>
  <c r="D27" i="12" l="1"/>
  <c r="F27" i="12" s="1"/>
  <c r="F29" i="12" s="1"/>
  <c r="F32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Wolff, Emily</author>
  </authors>
  <commentList>
    <comment ref="E17" authorId="0" shapeId="0" xr:uid="{70286C53-FA04-48C7-B935-BF470484D858}">
      <text>
        <r>
          <rPr>
            <b/>
            <sz val="9"/>
            <color indexed="81"/>
            <rFont val="Tahoma"/>
            <family val="2"/>
          </rPr>
          <t>Wolff, Emily:</t>
        </r>
        <r>
          <rPr>
            <sz val="9"/>
            <color indexed="81"/>
            <rFont val="Tahoma"/>
            <family val="2"/>
          </rPr>
          <t xml:space="preserve">
not sure if TRUNC is supposed to be here or not</t>
        </r>
      </text>
    </comment>
  </commentList>
</comments>
</file>

<file path=xl/sharedStrings.xml><?xml version="1.0" encoding="utf-8"?>
<sst xmlns="http://schemas.openxmlformats.org/spreadsheetml/2006/main" count="182" uniqueCount="149">
  <si>
    <t>Employee Type:</t>
  </si>
  <si>
    <t>Evaluation Type:</t>
  </si>
  <si>
    <t>I certify the afore-named employee has received a performance rating of:</t>
  </si>
  <si>
    <t>Employee signature does not signify agreeance with the performance rating.</t>
  </si>
  <si>
    <t>Adjusted Rating
(a x b)</t>
  </si>
  <si>
    <t xml:space="preserve">  Factor 
(b)</t>
  </si>
  <si>
    <t>Rating
(a)</t>
  </si>
  <si>
    <t>LEA Name:</t>
  </si>
  <si>
    <t>School Name:</t>
  </si>
  <si>
    <t>Temporary Professional Employee</t>
  </si>
  <si>
    <t>Annual</t>
  </si>
  <si>
    <t>Semi-Annual</t>
  </si>
  <si>
    <t>Professional Employee</t>
  </si>
  <si>
    <t>EMPLOYEE TYPE</t>
  </si>
  <si>
    <t>EVALUATION TYPE</t>
  </si>
  <si>
    <t>RATING (WHOLE #)</t>
  </si>
  <si>
    <t>YES/NO</t>
  </si>
  <si>
    <t>YES</t>
  </si>
  <si>
    <t>NO</t>
  </si>
  <si>
    <t>Building Name</t>
  </si>
  <si>
    <t>Rating</t>
  </si>
  <si>
    <t>Employee PPID:</t>
  </si>
  <si>
    <t>AUN:</t>
  </si>
  <si>
    <t>School Code:</t>
  </si>
  <si>
    <t>Employee Name:</t>
  </si>
  <si>
    <t xml:space="preserve">Rating Period Start: </t>
  </si>
  <si>
    <t>Rating Period End:</t>
  </si>
  <si>
    <t>hide sheet</t>
  </si>
  <si>
    <t>GETTRUEBLANK?</t>
  </si>
  <si>
    <t>OBSERVATION &amp; PRACTICE RATING</t>
  </si>
  <si>
    <t>SUBSTITUTE MEASURE RATING</t>
  </si>
  <si>
    <t>YES/NO +</t>
  </si>
  <si>
    <t>Does the employee have at least one attributable Building Level Score?</t>
  </si>
  <si>
    <t>O&amp;P Rating</t>
  </si>
  <si>
    <t>TRANSFER OPTION</t>
  </si>
  <si>
    <t>TRANSFER YEAR</t>
  </si>
  <si>
    <t>Year One</t>
  </si>
  <si>
    <t>Year Two</t>
  </si>
  <si>
    <t>LEA SM</t>
  </si>
  <si>
    <t>Locally Developed Rubric</t>
  </si>
  <si>
    <t>District-Designed Measure/Examination</t>
  </si>
  <si>
    <t>Nationally Recognized Standardized Test</t>
  </si>
  <si>
    <t>Industry Certification Examination</t>
  </si>
  <si>
    <t>Student Project</t>
  </si>
  <si>
    <t>Student Portfolio</t>
  </si>
  <si>
    <t>Rating Period:</t>
  </si>
  <si>
    <t>(A) OBSERVATION &amp; PRACTICE</t>
  </si>
  <si>
    <t>(B) STUDENT PERFORMANCE</t>
  </si>
  <si>
    <t>School AUN:</t>
  </si>
  <si>
    <t>through</t>
  </si>
  <si>
    <t>Factor</t>
  </si>
  <si>
    <t>Adjusted Rating</t>
  </si>
  <si>
    <t>(A) OBSERVATION &amp; PRACTICE RATING</t>
  </si>
  <si>
    <r>
      <rPr>
        <b/>
        <sz val="11"/>
        <color theme="1"/>
        <rFont val="Calibri"/>
        <family val="2"/>
        <scheme val="minor"/>
      </rPr>
      <t>YES:</t>
    </r>
    <r>
      <rPr>
        <sz val="11"/>
        <color theme="1"/>
        <rFont val="Calibri"/>
        <family val="2"/>
        <scheme val="minor"/>
      </rPr>
      <t xml:space="preserve"> Enter Building Level Data for one or more Buildings</t>
    </r>
  </si>
  <si>
    <r>
      <rPr>
        <b/>
        <sz val="11"/>
        <color theme="1"/>
        <rFont val="Calibri"/>
        <family val="2"/>
        <scheme val="minor"/>
      </rPr>
      <t xml:space="preserve">NO: </t>
    </r>
    <r>
      <rPr>
        <sz val="11"/>
        <color theme="1"/>
        <rFont val="Calibri"/>
        <family val="2"/>
        <scheme val="minor"/>
      </rPr>
      <t>Substitute O&amp;P Rating</t>
    </r>
  </si>
  <si>
    <t>Measure</t>
  </si>
  <si>
    <t>Observation &amp; Practice</t>
  </si>
  <si>
    <t>FINAL RATING VALUE</t>
  </si>
  <si>
    <t>DISTINGUISHED</t>
  </si>
  <si>
    <t>PROFICIENT</t>
  </si>
  <si>
    <t>NEEDS IMPROVEMENT</t>
  </si>
  <si>
    <t>FAILING</t>
  </si>
  <si>
    <t>0.00 - .49</t>
  </si>
  <si>
    <t>0.50 - 1.49</t>
  </si>
  <si>
    <t>1.50 - 2.49</t>
  </si>
  <si>
    <t>2.50 - 3.00</t>
  </si>
  <si>
    <t>The performance rating shall be deemed:</t>
  </si>
  <si>
    <t>Date</t>
  </si>
  <si>
    <t>Rater Name/Position</t>
  </si>
  <si>
    <t>Employee Signature</t>
  </si>
  <si>
    <t>Chief School Administrator Signature</t>
  </si>
  <si>
    <t>BLD RATING</t>
  </si>
  <si>
    <t>Transfer options may be exercised for the first two school years of a new location assignment. This evaluation is for:</t>
  </si>
  <si>
    <t>è</t>
  </si>
  <si>
    <r>
      <t>CONVERSION CHARTS UTILIZED BY THE RATING TOOL
(</t>
    </r>
    <r>
      <rPr>
        <i/>
        <sz val="11"/>
        <rFont val="Calibri"/>
        <family val="2"/>
        <scheme val="minor"/>
      </rPr>
      <t>for reference purposes only</t>
    </r>
    <r>
      <rPr>
        <b/>
        <sz val="11"/>
        <rFont val="Calibri"/>
        <family val="2"/>
        <scheme val="minor"/>
      </rPr>
      <t>)</t>
    </r>
  </si>
  <si>
    <t>CONVERSION FORMULA</t>
  </si>
  <si>
    <t>0 – 3 SCALE SCORE RANGE</t>
  </si>
  <si>
    <t>0.00 - 0.49</t>
  </si>
  <si>
    <t>BUILDING LEVEL SCORE</t>
  </si>
  <si>
    <t xml:space="preserve">Employee Name (middle): </t>
  </si>
  <si>
    <t>Employee Name (first):</t>
  </si>
  <si>
    <t xml:space="preserve">Employee Name (last): </t>
  </si>
  <si>
    <t>DEPARTMENT OF EDUCATION
COMMONWEALTH OF PENNSYLVANIA</t>
  </si>
  <si>
    <t>% Significance</t>
  </si>
  <si>
    <t>TABLE 2</t>
  </si>
  <si>
    <t>TABLE I</t>
  </si>
  <si>
    <t>% Assignment</t>
  </si>
  <si>
    <t>BLS</t>
  </si>
  <si>
    <t>TABLE 2 ADDENDUM</t>
  </si>
  <si>
    <t xml:space="preserve">          UNSATISFACTORY</t>
  </si>
  <si>
    <t xml:space="preserve">          SATISFACTORY</t>
  </si>
  <si>
    <t>I acknowledge that I have read the information contained herein
 and that I have been provided an opportunity to discuss it with the rater.</t>
  </si>
  <si>
    <t>0 - 3 Scale Score to BLS</t>
  </si>
  <si>
    <t>70.00 – 89.99</t>
  </si>
  <si>
    <t>00.00 – 59.99</t>
  </si>
  <si>
    <t>90.00 – 100.00</t>
  </si>
  <si>
    <t>60.00– 69.99</t>
  </si>
  <si>
    <t>(BLS*.05) – 2.00</t>
  </si>
  <si>
    <t>90.00 - 100.00</t>
  </si>
  <si>
    <t>0.00 - 59.99</t>
  </si>
  <si>
    <t>0 - 3 SCALE SCORE</t>
  </si>
  <si>
    <t>(Score*20) + 40</t>
  </si>
  <si>
    <t>Adjusted Score</t>
  </si>
  <si>
    <t>Building Level Score
YES/NO</t>
  </si>
  <si>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 rating for each of the four Domains.
The table adjusts each Rating (a) by the Factor (b) to produce an Adjusted Rating (a x b). 
The sum of the four Adjusted Ratings appears in the green cell and is the </t>
    </r>
    <r>
      <rPr>
        <b/>
        <sz val="10"/>
        <color theme="1"/>
        <rFont val="Calibri"/>
        <family val="2"/>
        <scheme val="minor"/>
      </rPr>
      <t>Observation &amp; Practice Rating</t>
    </r>
    <r>
      <rPr>
        <sz val="10"/>
        <color theme="1"/>
        <rFont val="Calibri"/>
        <family val="2"/>
        <scheme val="minor"/>
      </rPr>
      <t xml:space="preserve">, which populates the Summary worksheet. </t>
    </r>
  </si>
  <si>
    <r>
      <rPr>
        <b/>
        <sz val="11"/>
        <color theme="1"/>
        <rFont val="Calibri"/>
        <family val="2"/>
        <scheme val="minor"/>
      </rPr>
      <t xml:space="preserve">YES: </t>
    </r>
    <r>
      <rPr>
        <sz val="11"/>
        <color theme="1"/>
        <rFont val="Calibri"/>
        <family val="2"/>
        <scheme val="minor"/>
      </rPr>
      <t>Exercise Transfer Option</t>
    </r>
  </si>
  <si>
    <t>NOTE: A substitute measure rating must be assigned on the appropriate worksheet in order to populate this table.</t>
  </si>
  <si>
    <t>The professional employee has transferred from one building to another within the same LEA and elects to use the following in lieu of Building Level Data:</t>
  </si>
  <si>
    <t>Building Level Score/Substitute Measure(s)</t>
  </si>
  <si>
    <t>In the absence of Building Level Data, Observation &amp; Practice shall be substituted.</t>
  </si>
  <si>
    <t>Distinguished, Proficient, or Needs Improvement shall be considered Satisfactory. Failing shall be considered Unsatisfactory. 
A second Needs Improvement issued by the same employer within 4 years of the first where the employee is in the same certification
shall be considered Unsatisfactory.</t>
  </si>
  <si>
    <r>
      <rPr>
        <b/>
        <sz val="12"/>
        <color theme="1"/>
        <rFont val="Calibri"/>
        <family val="2"/>
        <scheme val="minor"/>
      </rPr>
      <t>SELECT/ENTER</t>
    </r>
    <r>
      <rPr>
        <sz val="12"/>
        <color theme="1"/>
        <rFont val="Calibri"/>
        <family val="2"/>
        <scheme val="minor"/>
      </rPr>
      <t xml:space="preserve"> responses in the white cells within the table(s) on a worksheet to generate a single 0 – 3 point scale rating in a green cell. Where a rated area is comprised of more than one measure or a measure comprised of more than one indicator, each is weighted to generate a single 0 – 3 point scale rating. 
NOTE: The rating for each indicator displays to two decimal places; however, the full value of the rating is utilized in determining a summative rating, which is truncated to three decimal places then rounded to two decimal places.</t>
    </r>
  </si>
  <si>
    <r>
      <rPr>
        <b/>
        <sz val="10"/>
        <color theme="1"/>
        <rFont val="Calibri"/>
        <family val="2"/>
        <scheme val="minor"/>
      </rPr>
      <t>PROVIDE</t>
    </r>
    <r>
      <rPr>
        <sz val="10"/>
        <color theme="1"/>
        <rFont val="Calibri"/>
        <family val="2"/>
        <scheme val="minor"/>
      </rPr>
      <t xml:space="preserve"> entity, employee, and rating information in the table below. 
The 9-digit AUN and 4- or 5-digit School Code may be found in </t>
    </r>
    <r>
      <rPr>
        <sz val="10"/>
        <color rgb="FF00B0F0"/>
        <rFont val="Calibri"/>
        <family val="2"/>
        <scheme val="minor"/>
      </rPr>
      <t>EdNA at www.edna.pa.gov</t>
    </r>
    <r>
      <rPr>
        <sz val="10"/>
        <color theme="1"/>
        <rFont val="Calibri"/>
        <family val="2"/>
        <scheme val="minor"/>
      </rPr>
      <t>. 
Responses will populate the Summary worksheet.</t>
    </r>
  </si>
  <si>
    <r>
      <t xml:space="preserve">BLS to 0-3 Scale Score </t>
    </r>
    <r>
      <rPr>
        <i/>
        <sz val="11"/>
        <color theme="1"/>
        <rFont val="Calibri"/>
        <family val="2"/>
        <scheme val="minor"/>
      </rPr>
      <t>(truncated to two decimal points)</t>
    </r>
  </si>
  <si>
    <t>COMPOSITE</t>
  </si>
  <si>
    <t>I. Strategic/Cultural Leadership</t>
  </si>
  <si>
    <t>II. Systems Leadership</t>
  </si>
  <si>
    <t xml:space="preserve">COMPOSITE </t>
  </si>
  <si>
    <t>(BLS*.0495248) – 1.96673</t>
  </si>
  <si>
    <t>(BLS*.0990991) – 5.44595</t>
  </si>
  <si>
    <t>BLS*.00816803</t>
  </si>
  <si>
    <t>(Score*20.1919) + 39.7121</t>
  </si>
  <si>
    <t>70.00 - 89.99</t>
  </si>
  <si>
    <t>(Score*10.0909) + 54.9545</t>
  </si>
  <si>
    <t>60.00 - 69.99</t>
  </si>
  <si>
    <t>Score*122.429</t>
  </si>
  <si>
    <t>(B) BUILDING LEVEL SCORE</t>
  </si>
  <si>
    <r>
      <t xml:space="preserve">BLS
</t>
    </r>
    <r>
      <rPr>
        <i/>
        <sz val="9"/>
        <rFont val="Calibri"/>
        <family val="2"/>
        <scheme val="minor"/>
      </rPr>
      <t>(if available)</t>
    </r>
  </si>
  <si>
    <r>
      <t xml:space="preserve">In Row 2,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one of the following responses: 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>NO: Substitute O&amp;P Rating</t>
    </r>
    <r>
      <rPr>
        <sz val="10"/>
        <color theme="1"/>
        <rFont val="Calibri"/>
        <family val="2"/>
        <scheme val="minor"/>
      </rPr>
      <t xml:space="preserve">
If no Building Level Data are attributable, the O&amp;P Rating is substituted and appears in a green cell as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, which populates the Summary worksheet.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 xml:space="preserve">YES: Enter Building Level Data for one or more Buildings </t>
    </r>
    <r>
      <rPr>
        <sz val="10"/>
        <color theme="1"/>
        <rFont val="Calibri"/>
        <family val="2"/>
        <scheme val="minor"/>
      </rPr>
      <t>(</t>
    </r>
    <r>
      <rPr>
        <u/>
        <sz val="10"/>
        <color theme="1"/>
        <rFont val="Calibri"/>
        <family val="2"/>
        <scheme val="minor"/>
      </rPr>
      <t>Table 1)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IDENTIFY</t>
    </r>
    <r>
      <rPr>
        <sz val="10"/>
        <color theme="1"/>
        <rFont val="Calibri"/>
        <family val="2"/>
        <scheme val="minor"/>
      </rPr>
      <t xml:space="preserve"> the building(s). 
Where a BLS is available and attributable,  </t>
    </r>
    <r>
      <rPr>
        <b/>
        <sz val="10"/>
        <color theme="1"/>
        <rFont val="Calibri"/>
        <family val="2"/>
        <scheme val="minor"/>
      </rPr>
      <t xml:space="preserve">SELECT </t>
    </r>
    <r>
      <rPr>
        <sz val="10"/>
        <color theme="1"/>
        <rFont val="Calibri"/>
        <family val="2"/>
        <scheme val="minor"/>
      </rPr>
      <t xml:space="preserve">YES, </t>
    </r>
    <r>
      <rPr>
        <b/>
        <sz val="10"/>
        <color theme="1"/>
        <rFont val="Calibri"/>
        <family val="2"/>
        <scheme val="minor"/>
      </rPr>
      <t xml:space="preserve">ENTER </t>
    </r>
    <r>
      <rPr>
        <sz val="10"/>
        <color theme="1"/>
        <rFont val="Calibri"/>
        <family val="2"/>
        <scheme val="minor"/>
      </rPr>
      <t xml:space="preserve">the Building Level Score, and </t>
    </r>
    <r>
      <rPr>
        <b/>
        <sz val="10"/>
        <color theme="1"/>
        <rFont val="Calibri"/>
        <family val="2"/>
        <scheme val="minor"/>
      </rPr>
      <t xml:space="preserve">WEIGHT </t>
    </r>
    <r>
      <rPr>
        <sz val="10"/>
        <color theme="1"/>
        <rFont val="Calibri"/>
        <family val="2"/>
        <scheme val="minor"/>
      </rPr>
      <t xml:space="preserve">the score proportional to the employee’s building assignment/responsibility. 
Where a BLS is not available and/or attributable within a multiple building assignment, </t>
    </r>
    <r>
      <rPr>
        <b/>
        <sz val="10"/>
        <color theme="1"/>
        <rFont val="Calibri"/>
        <family val="2"/>
        <scheme val="minor"/>
      </rPr>
      <t xml:space="preserve">SELECT </t>
    </r>
    <r>
      <rPr>
        <sz val="10"/>
        <color theme="1"/>
        <rFont val="Calibri"/>
        <family val="2"/>
        <scheme val="minor"/>
      </rPr>
      <t xml:space="preserve">NO and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converts the O&amp;P rating to a substitute score. </t>
    </r>
    <r>
      <rPr>
        <b/>
        <sz val="10"/>
        <color theme="1"/>
        <rFont val="Calibri"/>
        <family val="2"/>
        <scheme val="minor"/>
      </rPr>
      <t xml:space="preserve">WEIGHT </t>
    </r>
    <r>
      <rPr>
        <sz val="10"/>
        <color theme="1"/>
        <rFont val="Calibri"/>
        <family val="2"/>
        <scheme val="minor"/>
      </rPr>
      <t xml:space="preserve">the score proportional to the employee's building assignment/responsibility. 
</t>
    </r>
    <r>
      <rPr>
        <u/>
        <sz val="10"/>
        <color theme="1"/>
        <rFont val="Calibri"/>
        <family val="2"/>
        <scheme val="minor"/>
      </rPr>
      <t xml:space="preserve">Table 1 </t>
    </r>
    <r>
      <rPr>
        <sz val="10"/>
        <color theme="1"/>
        <rFont val="Calibri"/>
        <family val="2"/>
        <scheme val="minor"/>
      </rPr>
      <t xml:space="preserve">converts the sum of the Adjusted Scores (BLS Composite) to a 0 – 3 scale score, which appears in a green cell as the </t>
    </r>
    <r>
      <rPr>
        <b/>
        <sz val="10"/>
        <color theme="1"/>
        <rFont val="Calibri"/>
        <family val="2"/>
        <scheme val="minor"/>
      </rPr>
      <t>BLD Rating</t>
    </r>
    <r>
      <rPr>
        <sz val="10"/>
        <color theme="1"/>
        <rFont val="Calibri"/>
        <family val="2"/>
        <scheme val="minor"/>
      </rPr>
      <t xml:space="preserve"> and populates the Summary worksheet.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>YES: Exercise Transfer Option</t>
    </r>
    <r>
      <rPr>
        <sz val="10"/>
        <color theme="1"/>
        <rFont val="Calibri"/>
        <family val="2"/>
        <scheme val="minor"/>
      </rPr>
      <t xml:space="preserve"> (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)
Where the employee is eligible and elects to use one or more substitute measures in lieu of all Building Level Data,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WEIGHT</t>
    </r>
    <r>
      <rPr>
        <sz val="10"/>
        <color theme="1"/>
        <rFont val="Calibri"/>
        <family val="2"/>
        <scheme val="minor"/>
      </rPr>
      <t xml:space="preserve"> the Option(s) in 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, indicating the new assignment year in 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 Addendum. The sum of the Adjusted Ratings appears in a green cell as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, which populates the Summary worksheet.</t>
    </r>
  </si>
  <si>
    <t>I. Planning &amp; Preparation</t>
  </si>
  <si>
    <t>II. Educational Environment</t>
  </si>
  <si>
    <t>III. Delivery of Service</t>
  </si>
  <si>
    <t>IV. Professional Development</t>
  </si>
  <si>
    <t>YES: Enter Building Level Data for one or more Buildings</t>
  </si>
  <si>
    <t>PDE 13-3 SUMMARY</t>
  </si>
  <si>
    <t>NON-TEACHING PROFESSIONAL RATINGS (BY MEASURE)</t>
  </si>
  <si>
    <t>Where a Transfer Option is exercised, Observation &amp; Practice and/or LEA Selected Measure(s) shall be substituted.</t>
  </si>
  <si>
    <r>
      <t xml:space="preserve">This Excel file comprises the PDE 13-3 (Professional Employee) Rating Tool, 
</t>
    </r>
    <r>
      <rPr>
        <b/>
        <sz val="12"/>
        <color theme="1"/>
        <rFont val="Calibri"/>
        <family val="2"/>
        <scheme val="minor"/>
      </rPr>
      <t>measures utilized in the annual and semi-annual evaluation of a temporary professional employee 
serving as a non-teaching professional.</t>
    </r>
  </si>
  <si>
    <r>
      <rPr>
        <b/>
        <sz val="12"/>
        <color theme="1"/>
        <rFont val="Calibri"/>
        <family val="2"/>
        <scheme val="minor"/>
      </rPr>
      <t>COMPLETE</t>
    </r>
    <r>
      <rPr>
        <sz val="12"/>
        <color theme="1"/>
        <rFont val="Calibri"/>
        <family val="2"/>
        <scheme val="minor"/>
      </rPr>
      <t xml:space="preserve"> the Employee Info worksheet and save the file, adding to the naming convention to reflect the evaluatee by name/PPID and evaluation year (e.g., “PDE 13-3 PE_Doe, Jesse_1234567_22-23.xls”).</t>
    </r>
  </si>
  <si>
    <r>
      <rPr>
        <b/>
        <sz val="12"/>
        <color theme="1"/>
        <rFont val="Calibri"/>
        <family val="2"/>
        <scheme val="minor"/>
      </rPr>
      <t>CONTINUE</t>
    </r>
    <r>
      <rPr>
        <sz val="12"/>
        <color theme="1"/>
        <rFont val="Calibri"/>
        <family val="2"/>
        <scheme val="minor"/>
      </rPr>
      <t xml:space="preserve"> with the next two (2) worksheets, completing as data become available. Where measures are not available and/or directly attributable to the employee, substitute measure options are provided on that worksheet. 
</t>
    </r>
    <r>
      <rPr>
        <i/>
        <sz val="12"/>
        <color theme="1"/>
        <rFont val="Calibri"/>
        <family val="2"/>
        <scheme val="minor"/>
      </rPr>
      <t xml:space="preserve">(see the </t>
    </r>
    <r>
      <rPr>
        <i/>
        <sz val="12"/>
        <color rgb="FF0070C0"/>
        <rFont val="Calibri"/>
        <family val="2"/>
        <scheme val="minor"/>
      </rPr>
      <t>EE Toolkit</t>
    </r>
    <r>
      <rPr>
        <i/>
        <sz val="12"/>
        <color theme="1"/>
        <rFont val="Calibri"/>
        <family val="2"/>
        <scheme val="minor"/>
      </rPr>
      <t xml:space="preserve"> for more information)</t>
    </r>
  </si>
  <si>
    <r>
      <rPr>
        <b/>
        <sz val="12"/>
        <color theme="1"/>
        <rFont val="Calibri"/>
        <family val="2"/>
        <scheme val="minor"/>
      </rPr>
      <t>COMPLETE</t>
    </r>
    <r>
      <rPr>
        <sz val="12"/>
        <color theme="1"/>
        <rFont val="Calibri"/>
        <family val="2"/>
        <scheme val="minor"/>
      </rPr>
      <t xml:space="preserve"> both worksheets* (O&amp;P and BLD) to produce two respective ratings (one for each worksheet/rated area). The ratings will populate the Summary worksheet, generating the final summative rating for the evaluation.</t>
    </r>
  </si>
  <si>
    <r>
      <rPr>
        <b/>
        <sz val="12"/>
        <color theme="1"/>
        <rFont val="Calibri"/>
        <family val="2"/>
        <scheme val="minor"/>
      </rPr>
      <t>PRINT</t>
    </r>
    <r>
      <rPr>
        <sz val="12"/>
        <color theme="1"/>
        <rFont val="Calibri"/>
        <family val="2"/>
        <scheme val="minor"/>
      </rPr>
      <t xml:space="preserve"> the Summary worksheet, which serves as the PDE 13-3 form, saving the completed rating tool and supporting evidence as part of the permanent evaluation record system.</t>
    </r>
  </si>
  <si>
    <t>*Each worksheet represents a rated area in the evaluation of a professional employee serving as a non-teaching professional:
- Observation &amp; Practice (O&amp;P)
- Building Level Data (BLD)</t>
  </si>
  <si>
    <t>NON-TEACHING PROFESSIONAL SUMMATIVE RATING (ALL MEASURES)</t>
  </si>
  <si>
    <t>NON-TEACHING PROFESSIONAL FINAL RATING</t>
  </si>
  <si>
    <t>Domain                                                                        (Educational Specialist, Other NTP)</t>
  </si>
  <si>
    <t>Domain                                                                        (NTP Supervisor)</t>
  </si>
  <si>
    <t>III Leadership for Learning</t>
  </si>
  <si>
    <t>IV. Professional and Community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</si>
</sst>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1"/>
      <color theme="1"/>
      <name val="Wingdings"/>
      <charset val="2"/>
    </font>
    <font>
      <i/>
      <sz val="1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4" xfId="0" applyBorder="1"/>
    <xf numFmtId="0" fontId="1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Border="1" applyAlignment="1">
      <alignment horizontal="center" vertical="center"/>
    </xf>
    <xf numFmtId="0" fontId="6" fillId="0" borderId="0" xfId="0" applyFont="1"/>
    <xf numFmtId="0" fontId="0" fillId="0" borderId="0" xfId="0" applyAlignment="1"/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13" fillId="0" borderId="4" xfId="0" applyFont="1" applyBorder="1"/>
    <xf numFmtId="0" fontId="6" fillId="0" borderId="0" xfId="0" applyFont="1" applyBorder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vertical="top"/>
    </xf>
    <xf numFmtId="0" fontId="6" fillId="0" borderId="13" xfId="0" applyFont="1" applyBorder="1"/>
    <xf numFmtId="0" fontId="11" fillId="0" borderId="13" xfId="0" applyFont="1" applyBorder="1"/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20" fillId="7" borderId="14" xfId="0" applyFont="1" applyFill="1" applyBorder="1" applyAlignment="1">
      <alignment vertical="center"/>
    </xf>
    <xf numFmtId="0" fontId="0" fillId="0" borderId="0" xfId="0" applyFont="1" applyBorder="1"/>
    <xf numFmtId="0" fontId="16" fillId="0" borderId="4" xfId="0" applyFont="1" applyBorder="1" applyAlignment="1">
      <alignment horizontal="left"/>
    </xf>
    <xf numFmtId="0" fontId="21" fillId="7" borderId="10" xfId="0" applyFont="1" applyFill="1" applyBorder="1" applyAlignment="1">
      <alignment horizontal="center" vertical="center" wrapText="1"/>
    </xf>
    <xf numFmtId="0" fontId="22" fillId="0" borderId="4" xfId="0" applyFont="1" applyBorder="1"/>
    <xf numFmtId="9" fontId="6" fillId="3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vertical="top"/>
    </xf>
    <xf numFmtId="0" fontId="0" fillId="0" borderId="0" xfId="0" quotePrefix="1" applyFill="1"/>
    <xf numFmtId="0" fontId="21" fillId="7" borderId="30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/>
    <xf numFmtId="0" fontId="12" fillId="0" borderId="0" xfId="0" applyFont="1" applyFill="1" applyAlignment="1">
      <alignment horizontal="left"/>
    </xf>
    <xf numFmtId="0" fontId="19" fillId="6" borderId="29" xfId="0" quotePrefix="1" applyFont="1" applyFill="1" applyBorder="1" applyAlignment="1">
      <alignment horizontal="center" vertical="center"/>
    </xf>
    <xf numFmtId="2" fontId="0" fillId="9" borderId="19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9" borderId="20" xfId="0" applyNumberFormat="1" applyFill="1" applyBorder="1" applyAlignment="1">
      <alignment horizontal="center" vertical="center"/>
    </xf>
    <xf numFmtId="0" fontId="14" fillId="0" borderId="0" xfId="0" applyFont="1" applyFill="1"/>
    <xf numFmtId="0" fontId="11" fillId="0" borderId="0" xfId="0" applyFont="1" applyFill="1"/>
    <xf numFmtId="0" fontId="25" fillId="0" borderId="0" xfId="0" applyFont="1" applyFill="1"/>
    <xf numFmtId="0" fontId="0" fillId="0" borderId="7" xfId="0" applyFill="1" applyBorder="1"/>
    <xf numFmtId="0" fontId="21" fillId="7" borderId="43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9" fontId="0" fillId="9" borderId="15" xfId="0" applyNumberFormat="1" applyFont="1" applyFill="1" applyBorder="1" applyAlignment="1">
      <alignment horizontal="center" vertical="center"/>
    </xf>
    <xf numFmtId="9" fontId="0" fillId="9" borderId="4" xfId="0" applyNumberFormat="1" applyFon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/>
    </xf>
    <xf numFmtId="2" fontId="4" fillId="6" borderId="17" xfId="0" applyNumberFormat="1" applyFont="1" applyFill="1" applyBorder="1" applyAlignment="1">
      <alignment horizontal="center" vertical="center"/>
    </xf>
    <xf numFmtId="14" fontId="2" fillId="6" borderId="4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2" fontId="2" fillId="8" borderId="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right" vertical="center"/>
    </xf>
    <xf numFmtId="0" fontId="33" fillId="11" borderId="39" xfId="0" applyFont="1" applyFill="1" applyBorder="1" applyAlignment="1">
      <alignment horizontal="center" vertical="center" wrapText="1"/>
    </xf>
    <xf numFmtId="0" fontId="34" fillId="12" borderId="52" xfId="0" applyFont="1" applyFill="1" applyBorder="1" applyAlignment="1">
      <alignment horizontal="center" vertical="center" wrapText="1"/>
    </xf>
    <xf numFmtId="0" fontId="34" fillId="13" borderId="52" xfId="0" applyFont="1" applyFill="1" applyBorder="1" applyAlignment="1">
      <alignment horizontal="center" vertical="center" wrapText="1"/>
    </xf>
    <xf numFmtId="0" fontId="34" fillId="14" borderId="52" xfId="0" applyFont="1" applyFill="1" applyBorder="1" applyAlignment="1">
      <alignment horizontal="center" vertical="center" wrapText="1"/>
    </xf>
    <xf numFmtId="0" fontId="34" fillId="14" borderId="53" xfId="0" applyFont="1" applyFill="1" applyBorder="1" applyAlignment="1">
      <alignment horizontal="center"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34" fillId="15" borderId="52" xfId="0" applyFont="1" applyFill="1" applyBorder="1" applyAlignment="1">
      <alignment horizontal="center" vertical="center" wrapText="1"/>
    </xf>
    <xf numFmtId="0" fontId="34" fillId="15" borderId="53" xfId="0" applyFont="1" applyFill="1" applyBorder="1" applyAlignment="1">
      <alignment horizontal="center" vertical="center" wrapText="1"/>
    </xf>
    <xf numFmtId="0" fontId="2" fillId="7" borderId="4" xfId="0" applyFont="1" applyFill="1" applyBorder="1"/>
    <xf numFmtId="0" fontId="18" fillId="0" borderId="0" xfId="0" applyFont="1" applyFill="1" applyBorder="1"/>
    <xf numFmtId="0" fontId="14" fillId="0" borderId="0" xfId="0" applyFont="1" applyBorder="1"/>
    <xf numFmtId="0" fontId="2" fillId="7" borderId="46" xfId="0" applyFont="1" applyFill="1" applyBorder="1"/>
    <xf numFmtId="0" fontId="2" fillId="7" borderId="54" xfId="0" applyFont="1" applyFill="1" applyBorder="1"/>
    <xf numFmtId="0" fontId="2" fillId="7" borderId="34" xfId="0" applyFont="1" applyFill="1" applyBorder="1"/>
    <xf numFmtId="0" fontId="2" fillId="7" borderId="55" xfId="0" applyFont="1" applyFill="1" applyBorder="1"/>
    <xf numFmtId="0" fontId="2" fillId="7" borderId="32" xfId="0" applyFont="1" applyFill="1" applyBorder="1"/>
    <xf numFmtId="0" fontId="2" fillId="7" borderId="33" xfId="0" applyFont="1" applyFill="1" applyBorder="1"/>
    <xf numFmtId="0" fontId="7" fillId="7" borderId="33" xfId="0" applyFont="1" applyFill="1" applyBorder="1"/>
    <xf numFmtId="0" fontId="2" fillId="7" borderId="60" xfId="0" applyFont="1" applyFill="1" applyBorder="1"/>
    <xf numFmtId="0" fontId="2" fillId="7" borderId="59" xfId="0" applyFont="1" applyFill="1" applyBorder="1" applyAlignment="1">
      <alignment wrapText="1"/>
    </xf>
    <xf numFmtId="0" fontId="2" fillId="7" borderId="49" xfId="0" applyFont="1" applyFill="1" applyBorder="1"/>
    <xf numFmtId="0" fontId="0" fillId="0" borderId="0" xfId="0" applyAlignment="1">
      <alignment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2" fontId="0" fillId="3" borderId="44" xfId="0" applyNumberFormat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vertical="center"/>
    </xf>
    <xf numFmtId="0" fontId="2" fillId="4" borderId="0" xfId="0" applyFont="1" applyFill="1"/>
    <xf numFmtId="0" fontId="6" fillId="4" borderId="63" xfId="0" applyFont="1" applyFill="1" applyBorder="1"/>
    <xf numFmtId="0" fontId="10" fillId="3" borderId="4" xfId="0" applyFont="1" applyFill="1" applyBorder="1" applyAlignment="1">
      <alignment horizontal="center" vertical="center"/>
    </xf>
    <xf numFmtId="9" fontId="19" fillId="3" borderId="50" xfId="0" applyNumberFormat="1" applyFont="1" applyFill="1" applyBorder="1" applyAlignment="1">
      <alignment horizontal="center" vertical="center"/>
    </xf>
    <xf numFmtId="9" fontId="16" fillId="3" borderId="36" xfId="0" applyNumberFormat="1" applyFont="1" applyFill="1" applyBorder="1" applyAlignment="1">
      <alignment horizontal="center" vertical="center"/>
    </xf>
    <xf numFmtId="0" fontId="6" fillId="0" borderId="0" xfId="0" quotePrefix="1" applyFont="1"/>
    <xf numFmtId="0" fontId="0" fillId="0" borderId="0" xfId="0" applyAlignment="1">
      <alignment vertical="center"/>
    </xf>
    <xf numFmtId="0" fontId="16" fillId="0" borderId="48" xfId="0" applyFont="1" applyFill="1" applyBorder="1" applyAlignment="1" applyProtection="1">
      <alignment horizontal="left"/>
      <protection locked="0"/>
    </xf>
    <xf numFmtId="0" fontId="21" fillId="7" borderId="59" xfId="0" applyFont="1" applyFill="1" applyBorder="1" applyAlignment="1">
      <alignment horizontal="center" vertical="center" wrapText="1"/>
    </xf>
    <xf numFmtId="0" fontId="21" fillId="7" borderId="65" xfId="0" applyFont="1" applyFill="1" applyBorder="1" applyAlignment="1">
      <alignment horizontal="center" vertical="center" wrapText="1"/>
    </xf>
    <xf numFmtId="0" fontId="21" fillId="7" borderId="60" xfId="0" applyFont="1" applyFill="1" applyBorder="1" applyAlignment="1">
      <alignment horizontal="right"/>
    </xf>
    <xf numFmtId="9" fontId="16" fillId="3" borderId="66" xfId="0" applyNumberFormat="1" applyFont="1" applyFill="1" applyBorder="1" applyAlignment="1">
      <alignment horizontal="center" vertical="center"/>
    </xf>
    <xf numFmtId="2" fontId="34" fillId="4" borderId="52" xfId="0" applyNumberFormat="1" applyFont="1" applyFill="1" applyBorder="1" applyAlignment="1">
      <alignment horizontal="center" vertical="center" wrapText="1"/>
    </xf>
    <xf numFmtId="2" fontId="34" fillId="3" borderId="52" xfId="0" applyNumberFormat="1" applyFont="1" applyFill="1" applyBorder="1" applyAlignment="1">
      <alignment horizontal="center" vertical="center" wrapText="1"/>
    </xf>
    <xf numFmtId="2" fontId="34" fillId="7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4" fillId="15" borderId="29" xfId="0" applyFont="1" applyFill="1" applyBorder="1" applyAlignment="1">
      <alignment horizontal="center" vertical="center" wrapText="1"/>
    </xf>
    <xf numFmtId="0" fontId="34" fillId="12" borderId="29" xfId="0" applyFont="1" applyFill="1" applyBorder="1" applyAlignment="1">
      <alignment horizontal="center" vertical="center" wrapText="1"/>
    </xf>
    <xf numFmtId="0" fontId="34" fillId="13" borderId="29" xfId="0" applyFont="1" applyFill="1" applyBorder="1" applyAlignment="1">
      <alignment horizontal="center" vertical="center" wrapText="1"/>
    </xf>
    <xf numFmtId="0" fontId="34" fillId="7" borderId="29" xfId="0" applyFont="1" applyFill="1" applyBorder="1" applyAlignment="1">
      <alignment horizontal="center" vertical="center" wrapText="1"/>
    </xf>
    <xf numFmtId="0" fontId="34" fillId="5" borderId="29" xfId="0" applyFont="1" applyFill="1" applyBorder="1" applyAlignment="1">
      <alignment horizontal="center" vertical="center" wrapText="1"/>
    </xf>
    <xf numFmtId="2" fontId="16" fillId="7" borderId="29" xfId="0" applyNumberFormat="1" applyFont="1" applyFill="1" applyBorder="1" applyAlignment="1">
      <alignment horizontal="center" vertical="center"/>
    </xf>
    <xf numFmtId="2" fontId="16" fillId="7" borderId="6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center"/>
    </xf>
    <xf numFmtId="0" fontId="37" fillId="2" borderId="4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right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49" fontId="0" fillId="0" borderId="56" xfId="0" applyNumberFormat="1" applyFont="1" applyFill="1" applyBorder="1" applyAlignment="1" applyProtection="1">
      <alignment horizontal="left"/>
      <protection locked="0"/>
    </xf>
    <xf numFmtId="0" fontId="17" fillId="0" borderId="57" xfId="0" applyFont="1" applyFill="1" applyBorder="1" applyProtection="1">
      <protection locked="0"/>
    </xf>
    <xf numFmtId="0" fontId="17" fillId="0" borderId="58" xfId="0" applyFont="1" applyFill="1" applyBorder="1" applyProtection="1">
      <protection locked="0"/>
    </xf>
    <xf numFmtId="49" fontId="0" fillId="0" borderId="61" xfId="0" applyNumberFormat="1" applyFont="1" applyBorder="1" applyAlignment="1" applyProtection="1">
      <alignment horizontal="left"/>
      <protection locked="0"/>
    </xf>
    <xf numFmtId="0" fontId="0" fillId="0" borderId="58" xfId="0" applyFont="1" applyFill="1" applyBorder="1" applyAlignment="1" applyProtection="1">
      <alignment horizontal="left"/>
      <protection locked="0"/>
    </xf>
    <xf numFmtId="14" fontId="17" fillId="0" borderId="48" xfId="0" applyNumberFormat="1" applyFont="1" applyFill="1" applyBorder="1" applyAlignment="1" applyProtection="1">
      <alignment horizontal="left"/>
      <protection locked="0"/>
    </xf>
    <xf numFmtId="14" fontId="17" fillId="0" borderId="61" xfId="0" applyNumberFormat="1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4" borderId="4" xfId="0" applyNumberFormat="1" applyFont="1" applyFill="1" applyBorder="1" applyAlignment="1" applyProtection="1">
      <alignment horizontal="center" vertical="center"/>
      <protection locked="0"/>
    </xf>
    <xf numFmtId="9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9" fontId="0" fillId="0" borderId="45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2" fontId="0" fillId="3" borderId="48" xfId="0" quotePrefix="1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0" fillId="7" borderId="1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/>
    </xf>
    <xf numFmtId="9" fontId="6" fillId="3" borderId="8" xfId="0" applyNumberFormat="1" applyFont="1" applyFill="1" applyBorder="1" applyAlignment="1">
      <alignment horizontal="center" vertical="center"/>
    </xf>
    <xf numFmtId="2" fontId="6" fillId="6" borderId="8" xfId="0" applyNumberFormat="1" applyFont="1" applyFill="1" applyBorder="1" applyAlignment="1">
      <alignment horizontal="center" vertical="center"/>
    </xf>
    <xf numFmtId="0" fontId="20" fillId="7" borderId="50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33" fillId="11" borderId="37" xfId="0" applyFont="1" applyFill="1" applyBorder="1" applyAlignment="1">
      <alignment horizontal="center" vertical="center" wrapText="1"/>
    </xf>
    <xf numFmtId="0" fontId="33" fillId="11" borderId="38" xfId="0" applyFont="1" applyFill="1" applyBorder="1" applyAlignment="1">
      <alignment horizontal="center" vertical="center" wrapText="1"/>
    </xf>
    <xf numFmtId="0" fontId="34" fillId="15" borderId="62" xfId="0" applyFont="1" applyFill="1" applyBorder="1" applyAlignment="1">
      <alignment horizontal="center" vertical="center" wrapText="1"/>
    </xf>
    <xf numFmtId="0" fontId="34" fillId="15" borderId="0" xfId="0" applyFont="1" applyFill="1" applyAlignment="1">
      <alignment horizontal="center" vertical="center" wrapText="1"/>
    </xf>
    <xf numFmtId="0" fontId="34" fillId="12" borderId="37" xfId="0" applyFont="1" applyFill="1" applyBorder="1" applyAlignment="1">
      <alignment horizontal="center" vertical="center" wrapText="1"/>
    </xf>
    <xf numFmtId="0" fontId="34" fillId="12" borderId="38" xfId="0" applyFont="1" applyFill="1" applyBorder="1" applyAlignment="1">
      <alignment horizontal="center" vertical="center" wrapText="1"/>
    </xf>
    <xf numFmtId="0" fontId="34" fillId="13" borderId="37" xfId="0" applyFont="1" applyFill="1" applyBorder="1" applyAlignment="1">
      <alignment horizontal="center" vertical="center" wrapText="1"/>
    </xf>
    <xf numFmtId="0" fontId="34" fillId="13" borderId="38" xfId="0" applyFont="1" applyFill="1" applyBorder="1" applyAlignment="1">
      <alignment horizontal="center" vertical="center" wrapText="1"/>
    </xf>
    <xf numFmtId="0" fontId="34" fillId="14" borderId="37" xfId="0" applyFont="1" applyFill="1" applyBorder="1" applyAlignment="1">
      <alignment horizontal="center" vertical="center" wrapText="1"/>
    </xf>
    <xf numFmtId="0" fontId="34" fillId="14" borderId="39" xfId="0" applyFont="1" applyFill="1" applyBorder="1" applyAlignment="1">
      <alignment horizontal="center" vertical="center" wrapText="1"/>
    </xf>
    <xf numFmtId="0" fontId="34" fillId="15" borderId="37" xfId="0" applyFont="1" applyFill="1" applyBorder="1" applyAlignment="1">
      <alignment horizontal="center" vertical="center" wrapText="1"/>
    </xf>
    <xf numFmtId="0" fontId="34" fillId="15" borderId="39" xfId="0" applyFont="1" applyFill="1" applyBorder="1" applyAlignment="1">
      <alignment horizontal="center" vertical="center" wrapText="1"/>
    </xf>
    <xf numFmtId="0" fontId="34" fillId="12" borderId="39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 wrapText="1"/>
    </xf>
    <xf numFmtId="0" fontId="34" fillId="5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3" fillId="10" borderId="21" xfId="0" applyFont="1" applyFill="1" applyBorder="1" applyAlignment="1">
      <alignment horizontal="right" vertical="center"/>
    </xf>
    <xf numFmtId="0" fontId="23" fillId="10" borderId="22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40" xfId="0" applyFont="1" applyFill="1" applyBorder="1" applyAlignment="1">
      <alignment horizontal="center" vertical="center" wrapText="1"/>
    </xf>
    <xf numFmtId="0" fontId="20" fillId="7" borderId="41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39" fillId="4" borderId="63" xfId="0" applyFont="1" applyFill="1" applyBorder="1" applyAlignment="1">
      <alignment horizontal="left" vertical="center"/>
    </xf>
    <xf numFmtId="0" fontId="23" fillId="4" borderId="63" xfId="0" applyFont="1" applyFill="1" applyBorder="1" applyAlignment="1">
      <alignment horizontal="left" vertical="center"/>
    </xf>
    <xf numFmtId="0" fontId="23" fillId="4" borderId="64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3" fillId="10" borderId="62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21" fillId="7" borderId="37" xfId="0" applyFont="1" applyFill="1" applyBorder="1" applyAlignment="1">
      <alignment horizontal="right" vertical="center"/>
    </xf>
    <xf numFmtId="0" fontId="21" fillId="7" borderId="38" xfId="0" applyFont="1" applyFill="1" applyBorder="1" applyAlignment="1">
      <alignment horizontal="right" vertical="center"/>
    </xf>
    <xf numFmtId="0" fontId="21" fillId="7" borderId="39" xfId="0" applyFont="1" applyFill="1" applyBorder="1" applyAlignment="1">
      <alignment horizontal="right" vertical="center"/>
    </xf>
    <xf numFmtId="0" fontId="23" fillId="10" borderId="37" xfId="0" applyFont="1" applyFill="1" applyBorder="1" applyAlignment="1">
      <alignment horizontal="right" vertical="center"/>
    </xf>
    <xf numFmtId="0" fontId="23" fillId="10" borderId="38" xfId="0" applyFont="1" applyFill="1" applyBorder="1" applyAlignment="1">
      <alignment horizontal="right" vertical="center"/>
    </xf>
    <xf numFmtId="0" fontId="28" fillId="2" borderId="62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69" xfId="0" applyFont="1" applyFill="1" applyBorder="1" applyAlignment="1">
      <alignment horizontal="center"/>
    </xf>
    <xf numFmtId="0" fontId="37" fillId="2" borderId="62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7" fillId="0" borderId="2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2" fillId="6" borderId="3" xfId="0" quotePrefix="1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right" vertical="center"/>
    </xf>
    <xf numFmtId="0" fontId="2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left" vertical="center" wrapText="1"/>
    </xf>
    <xf numFmtId="0" fontId="20" fillId="7" borderId="7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33</xdr:row>
          <xdr:rowOff>38100</xdr:rowOff>
        </xdr:from>
        <xdr:to>
          <xdr:col>2</xdr:col>
          <xdr:colOff>784860</xdr:colOff>
          <xdr:row>33</xdr:row>
          <xdr:rowOff>327660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33</xdr:row>
          <xdr:rowOff>22860</xdr:rowOff>
        </xdr:from>
        <xdr:to>
          <xdr:col>4</xdr:col>
          <xdr:colOff>899160</xdr:colOff>
          <xdr:row>34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7E8E-D015-485F-82E1-FEACE1A5A953}">
  <sheetPr codeName="Sheet2">
    <tabColor theme="3" tint="-0.499984740745262"/>
  </sheetPr>
  <dimension ref="A1:E21"/>
  <sheetViews>
    <sheetView zoomScale="80" zoomScaleNormal="80" workbookViewId="0">
      <selection activeCell="L6" sqref="L6"/>
    </sheetView>
  </sheetViews>
  <sheetFormatPr defaultColWidth="8.6640625" defaultRowHeight="14.4" x14ac:dyDescent="0.3"/>
  <cols>
    <col min="1" max="1" width="15.44140625" customWidth="1"/>
    <col min="2" max="5" width="25.44140625" customWidth="1"/>
  </cols>
  <sheetData>
    <row r="1" spans="1:5" ht="60" customHeight="1" thickTop="1" thickBot="1" x14ac:dyDescent="0.35">
      <c r="A1" s="175" t="s">
        <v>137</v>
      </c>
      <c r="B1" s="175"/>
      <c r="C1" s="175"/>
      <c r="D1" s="175"/>
      <c r="E1" s="175"/>
    </row>
    <row r="2" spans="1:5" ht="45" customHeight="1" thickTop="1" thickBot="1" x14ac:dyDescent="0.35">
      <c r="A2" s="176" t="s">
        <v>138</v>
      </c>
      <c r="B2" s="176"/>
      <c r="C2" s="176"/>
      <c r="D2" s="176"/>
      <c r="E2" s="176"/>
    </row>
    <row r="3" spans="1:5" ht="60" customHeight="1" thickTop="1" thickBot="1" x14ac:dyDescent="0.35">
      <c r="A3" s="176" t="s">
        <v>139</v>
      </c>
      <c r="B3" s="176"/>
      <c r="C3" s="176"/>
      <c r="D3" s="176"/>
      <c r="E3" s="176"/>
    </row>
    <row r="4" spans="1:5" ht="130.19999999999999" customHeight="1" thickTop="1" thickBot="1" x14ac:dyDescent="0.35">
      <c r="A4" s="71" t="s">
        <v>73</v>
      </c>
      <c r="B4" s="176" t="s">
        <v>111</v>
      </c>
      <c r="C4" s="176"/>
      <c r="D4" s="176"/>
      <c r="E4" s="176"/>
    </row>
    <row r="5" spans="1:5" ht="60" customHeight="1" thickTop="1" thickBot="1" x14ac:dyDescent="0.35">
      <c r="A5" s="71" t="s">
        <v>73</v>
      </c>
      <c r="B5" s="176" t="s">
        <v>140</v>
      </c>
      <c r="C5" s="176"/>
      <c r="D5" s="176"/>
      <c r="E5" s="176"/>
    </row>
    <row r="6" spans="1:5" ht="45" customHeight="1" thickTop="1" thickBot="1" x14ac:dyDescent="0.35">
      <c r="A6" s="174" t="s">
        <v>141</v>
      </c>
      <c r="B6" s="174"/>
      <c r="C6" s="174"/>
      <c r="D6" s="174"/>
      <c r="E6" s="174"/>
    </row>
    <row r="7" spans="1:5" ht="60" customHeight="1" thickBot="1" x14ac:dyDescent="0.35">
      <c r="A7" s="168" t="s">
        <v>142</v>
      </c>
      <c r="B7" s="169"/>
      <c r="C7" s="169"/>
      <c r="D7" s="169"/>
      <c r="E7" s="170"/>
    </row>
    <row r="9" spans="1:5" ht="30" customHeight="1" x14ac:dyDescent="0.3">
      <c r="A9" s="171" t="s">
        <v>74</v>
      </c>
      <c r="B9" s="172"/>
      <c r="C9" s="172"/>
      <c r="D9" s="172"/>
      <c r="E9" s="172"/>
    </row>
    <row r="10" spans="1:5" ht="15" thickBot="1" x14ac:dyDescent="0.35">
      <c r="B10" s="173" t="s">
        <v>113</v>
      </c>
      <c r="C10" s="173"/>
      <c r="D10" s="173"/>
    </row>
    <row r="11" spans="1:5" ht="15" thickBot="1" x14ac:dyDescent="0.35">
      <c r="B11" s="77" t="s">
        <v>78</v>
      </c>
      <c r="C11" s="177" t="s">
        <v>75</v>
      </c>
      <c r="D11" s="178"/>
      <c r="E11" s="72" t="s">
        <v>76</v>
      </c>
    </row>
    <row r="12" spans="1:5" ht="15" thickBot="1" x14ac:dyDescent="0.35">
      <c r="B12" s="112" t="s">
        <v>95</v>
      </c>
      <c r="C12" s="179" t="s">
        <v>97</v>
      </c>
      <c r="D12" s="180"/>
      <c r="E12" s="117" t="s">
        <v>65</v>
      </c>
    </row>
    <row r="13" spans="1:5" ht="15" thickBot="1" x14ac:dyDescent="0.35">
      <c r="B13" s="113" t="s">
        <v>93</v>
      </c>
      <c r="C13" s="181" t="s">
        <v>118</v>
      </c>
      <c r="D13" s="182"/>
      <c r="E13" s="118" t="s">
        <v>64</v>
      </c>
    </row>
    <row r="14" spans="1:5" ht="15" thickBot="1" x14ac:dyDescent="0.35">
      <c r="B14" s="114" t="s">
        <v>96</v>
      </c>
      <c r="C14" s="183" t="s">
        <v>119</v>
      </c>
      <c r="D14" s="184"/>
      <c r="E14" s="119" t="s">
        <v>63</v>
      </c>
    </row>
    <row r="15" spans="1:5" ht="15" thickBot="1" x14ac:dyDescent="0.35">
      <c r="B15" s="115" t="s">
        <v>94</v>
      </c>
      <c r="C15" s="185" t="s">
        <v>120</v>
      </c>
      <c r="D15" s="186"/>
      <c r="E15" s="76" t="s">
        <v>77</v>
      </c>
    </row>
    <row r="16" spans="1:5" ht="15" thickBot="1" x14ac:dyDescent="0.35">
      <c r="B16" s="100" t="s">
        <v>92</v>
      </c>
    </row>
    <row r="17" spans="2:5" ht="15" thickBot="1" x14ac:dyDescent="0.35">
      <c r="B17" s="77" t="s">
        <v>100</v>
      </c>
      <c r="C17" s="177" t="s">
        <v>75</v>
      </c>
      <c r="D17" s="178"/>
      <c r="E17" s="72" t="s">
        <v>87</v>
      </c>
    </row>
    <row r="18" spans="2:5" ht="15" thickBot="1" x14ac:dyDescent="0.35">
      <c r="B18" s="78" t="s">
        <v>65</v>
      </c>
      <c r="C18" s="187" t="s">
        <v>101</v>
      </c>
      <c r="D18" s="188"/>
      <c r="E18" s="79" t="s">
        <v>98</v>
      </c>
    </row>
    <row r="19" spans="2:5" ht="15" thickBot="1" x14ac:dyDescent="0.35">
      <c r="B19" s="73" t="s">
        <v>64</v>
      </c>
      <c r="C19" s="181" t="s">
        <v>121</v>
      </c>
      <c r="D19" s="189"/>
      <c r="E19" s="116" t="s">
        <v>122</v>
      </c>
    </row>
    <row r="20" spans="2:5" ht="15" thickBot="1" x14ac:dyDescent="0.35">
      <c r="B20" s="74" t="s">
        <v>63</v>
      </c>
      <c r="C20" s="183" t="s">
        <v>123</v>
      </c>
      <c r="D20" s="184"/>
      <c r="E20" s="120" t="s">
        <v>124</v>
      </c>
    </row>
    <row r="21" spans="2:5" ht="15" thickBot="1" x14ac:dyDescent="0.35">
      <c r="B21" s="75" t="s">
        <v>77</v>
      </c>
      <c r="C21" s="190" t="s">
        <v>125</v>
      </c>
      <c r="D21" s="191"/>
      <c r="E21" s="121" t="s">
        <v>99</v>
      </c>
    </row>
  </sheetData>
  <sheetProtection algorithmName="SHA-512" hashValue="Zsngpze27V0evh1a0iekwyt0dn97MEQratX6rw05edj34S2QNvmI62bodN0kaon1/abyOqkJeb66Y3MTGYqRcQ==" saltValue="3sD8HEZXYYacRtiHIPcpUg==" spinCount="100000" sheet="1" objects="1" scenarios="1" selectLockedCells="1"/>
  <mergeCells count="19"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C15:D15"/>
    <mergeCell ref="A7:E7"/>
    <mergeCell ref="A9:E9"/>
    <mergeCell ref="B10:D10"/>
    <mergeCell ref="A6:E6"/>
    <mergeCell ref="A1:E1"/>
    <mergeCell ref="A2:E2"/>
    <mergeCell ref="A3:E3"/>
    <mergeCell ref="B4:E4"/>
    <mergeCell ref="B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F432-E24B-42D6-983D-E114DAB7AB8E}">
  <sheetPr codeName="Sheet1">
    <tabColor theme="9" tint="-0.499984740745262"/>
  </sheetPr>
  <dimension ref="A1:E21"/>
  <sheetViews>
    <sheetView zoomScale="80" zoomScaleNormal="80" workbookViewId="0">
      <selection activeCell="B8" sqref="B8"/>
    </sheetView>
  </sheetViews>
  <sheetFormatPr defaultColWidth="8.6640625" defaultRowHeight="14.4" x14ac:dyDescent="0.3"/>
  <cols>
    <col min="1" max="1" width="25.44140625" style="6" customWidth="1"/>
    <col min="2" max="2" width="95.44140625" customWidth="1"/>
    <col min="3" max="24" width="12.44140625" customWidth="1"/>
  </cols>
  <sheetData>
    <row r="1" spans="1:5" s="6" customFormat="1" ht="75" customHeight="1" thickBot="1" x14ac:dyDescent="0.35">
      <c r="A1" s="192" t="s">
        <v>112</v>
      </c>
      <c r="B1" s="192"/>
      <c r="D1" s="8"/>
      <c r="E1" s="8"/>
    </row>
    <row r="2" spans="1:5" ht="14.7" customHeight="1" x14ac:dyDescent="0.3">
      <c r="A2" s="83" t="s">
        <v>7</v>
      </c>
      <c r="B2" s="132"/>
      <c r="C2" s="16"/>
    </row>
    <row r="3" spans="1:5" ht="14.7" customHeight="1" x14ac:dyDescent="0.3">
      <c r="A3" s="84" t="s">
        <v>22</v>
      </c>
      <c r="B3" s="133"/>
      <c r="C3" s="16"/>
    </row>
    <row r="4" spans="1:5" x14ac:dyDescent="0.3">
      <c r="A4" s="85" t="s">
        <v>8</v>
      </c>
      <c r="B4" s="134"/>
      <c r="C4" s="16"/>
    </row>
    <row r="5" spans="1:5" ht="15" thickBot="1" x14ac:dyDescent="0.35">
      <c r="A5" s="86" t="s">
        <v>23</v>
      </c>
      <c r="B5" s="135"/>
      <c r="C5" s="16"/>
    </row>
    <row r="6" spans="1:5" ht="15" thickTop="1" x14ac:dyDescent="0.3">
      <c r="A6" s="87" t="s">
        <v>80</v>
      </c>
      <c r="B6" s="136"/>
      <c r="C6" s="81"/>
      <c r="D6" s="16"/>
    </row>
    <row r="7" spans="1:5" x14ac:dyDescent="0.3">
      <c r="A7" s="88" t="s">
        <v>79</v>
      </c>
      <c r="B7" s="137"/>
      <c r="C7" s="81"/>
      <c r="D7" s="16"/>
    </row>
    <row r="8" spans="1:5" x14ac:dyDescent="0.3">
      <c r="A8" s="80" t="s">
        <v>81</v>
      </c>
      <c r="B8" s="137"/>
      <c r="C8" s="81"/>
      <c r="D8" s="16"/>
    </row>
    <row r="9" spans="1:5" ht="15" thickBot="1" x14ac:dyDescent="0.35">
      <c r="A9" s="92" t="s">
        <v>21</v>
      </c>
      <c r="B9" s="138"/>
    </row>
    <row r="10" spans="1:5" x14ac:dyDescent="0.3">
      <c r="A10" s="91" t="s">
        <v>0</v>
      </c>
      <c r="B10" s="139"/>
      <c r="C10" s="82"/>
    </row>
    <row r="11" spans="1:5" x14ac:dyDescent="0.3">
      <c r="A11" s="89" t="s">
        <v>1</v>
      </c>
      <c r="B11" s="107"/>
      <c r="C11" s="17"/>
    </row>
    <row r="12" spans="1:5" x14ac:dyDescent="0.3">
      <c r="A12" s="88" t="s">
        <v>25</v>
      </c>
      <c r="B12" s="140"/>
      <c r="C12" s="82"/>
    </row>
    <row r="13" spans="1:5" ht="15" thickBot="1" x14ac:dyDescent="0.35">
      <c r="A13" s="90" t="s">
        <v>26</v>
      </c>
      <c r="B13" s="141"/>
      <c r="C13" s="16"/>
    </row>
    <row r="14" spans="1:5" ht="15.45" customHeight="1" x14ac:dyDescent="0.3">
      <c r="A14" s="15"/>
      <c r="B14" s="16"/>
    </row>
    <row r="15" spans="1:5" x14ac:dyDescent="0.3">
      <c r="B15" s="17"/>
    </row>
    <row r="16" spans="1:5" x14ac:dyDescent="0.3">
      <c r="B16" s="44"/>
    </row>
    <row r="17" spans="1:1" x14ac:dyDescent="0.3">
      <c r="A17" s="45"/>
    </row>
    <row r="18" spans="1:1" x14ac:dyDescent="0.3">
      <c r="A18" s="45"/>
    </row>
    <row r="20" spans="1:1" x14ac:dyDescent="0.3">
      <c r="A20" s="45"/>
    </row>
    <row r="21" spans="1:1" x14ac:dyDescent="0.3">
      <c r="A21" s="45"/>
    </row>
  </sheetData>
  <sheetProtection algorithmName="SHA-512" hashValue="9AIHVPemyjwSZwe8n7Qlnqz+y8oM9dBmhfC4m7U6BYmm4dxZOKgkewk8qbhsvO3PP/9pvKht/ern137Is4CWAg==" saltValue="61ro7m+nnnKmXxI+KDLsAw==" spinCount="100000" sheet="1" objects="1" scenarios="1" selectLockedCells="1"/>
  <mergeCells count="1">
    <mergeCell ref="A1:B1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14CEA2-2767-4DEC-A942-6B026EDEB447}">
          <x14:formula1>
            <xm:f>formulae!$B$2:$B$3</xm:f>
          </x14:formula1>
          <xm:sqref>B11</xm:sqref>
        </x14:dataValidation>
        <x14:dataValidation type="list" allowBlank="1" showInputMessage="1" showErrorMessage="1" xr:uid="{EA68BC80-3C8D-46F9-AF4C-68BA21E68AE6}">
          <x14:formula1>
            <xm:f>formulae!$A$2:$A$3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3488-B7AA-4ECC-BC31-75D277A9F3EC}">
  <sheetPr codeName="Sheet3">
    <tabColor theme="9" tint="0.79998168889431442"/>
  </sheetPr>
  <dimension ref="A1:L21"/>
  <sheetViews>
    <sheetView zoomScale="80" zoomScaleNormal="80" workbookViewId="0">
      <selection activeCell="C3" sqref="C3:C6"/>
    </sheetView>
  </sheetViews>
  <sheetFormatPr defaultColWidth="8.6640625" defaultRowHeight="14.4" x14ac:dyDescent="0.3"/>
  <cols>
    <col min="1" max="1" width="38.6640625" bestFit="1" customWidth="1"/>
    <col min="2" max="2" width="40.44140625" bestFit="1" customWidth="1"/>
    <col min="3" max="8" width="15.44140625" customWidth="1"/>
    <col min="9" max="27" width="12.44140625" customWidth="1"/>
  </cols>
  <sheetData>
    <row r="1" spans="1:12" s="7" customFormat="1" ht="75" customHeight="1" thickBot="1" x14ac:dyDescent="0.35">
      <c r="A1" s="193" t="s">
        <v>104</v>
      </c>
      <c r="B1" s="193"/>
      <c r="C1" s="193"/>
      <c r="D1" s="193"/>
      <c r="E1" s="193"/>
      <c r="F1" s="193"/>
      <c r="G1" s="193"/>
      <c r="H1" s="158"/>
      <c r="I1" s="93"/>
      <c r="J1" s="93"/>
      <c r="K1" s="93"/>
      <c r="L1" s="93"/>
    </row>
    <row r="2" spans="1:12" s="30" customFormat="1" ht="45" customHeight="1" thickTop="1" thickBot="1" x14ac:dyDescent="0.35">
      <c r="A2" s="161" t="s">
        <v>145</v>
      </c>
      <c r="B2" s="161" t="s">
        <v>146</v>
      </c>
      <c r="C2" s="25" t="s">
        <v>6</v>
      </c>
      <c r="D2" s="25" t="s">
        <v>5</v>
      </c>
      <c r="E2" s="26" t="s">
        <v>4</v>
      </c>
      <c r="F2" s="27"/>
      <c r="G2" s="28"/>
      <c r="H2" s="29"/>
      <c r="I2" s="29"/>
      <c r="J2" s="29"/>
      <c r="K2" s="29"/>
      <c r="L2" s="29"/>
    </row>
    <row r="3" spans="1:12" s="6" customFormat="1" ht="15" thickTop="1" x14ac:dyDescent="0.3">
      <c r="A3" s="94" t="s">
        <v>129</v>
      </c>
      <c r="B3" s="94" t="s">
        <v>115</v>
      </c>
      <c r="C3" s="129"/>
      <c r="D3" s="64">
        <v>0.25</v>
      </c>
      <c r="E3" s="55">
        <f>C3*D3</f>
        <v>0</v>
      </c>
      <c r="F3" s="20"/>
      <c r="H3" s="19"/>
      <c r="I3" s="19"/>
      <c r="J3" s="19"/>
      <c r="K3" s="19"/>
      <c r="L3" s="19"/>
    </row>
    <row r="4" spans="1:12" s="6" customFormat="1" x14ac:dyDescent="0.3">
      <c r="A4" s="124" t="s">
        <v>130</v>
      </c>
      <c r="B4" s="160" t="s">
        <v>116</v>
      </c>
      <c r="C4" s="130"/>
      <c r="D4" s="65">
        <v>0.25</v>
      </c>
      <c r="E4" s="56">
        <f t="shared" ref="E4:E6" si="0">C4*D4</f>
        <v>0</v>
      </c>
      <c r="F4" s="20"/>
      <c r="G4" s="47"/>
      <c r="H4" s="19"/>
      <c r="I4" s="19"/>
      <c r="J4" s="19"/>
      <c r="K4" s="19"/>
      <c r="L4" s="19"/>
    </row>
    <row r="5" spans="1:12" s="6" customFormat="1" x14ac:dyDescent="0.3">
      <c r="A5" s="124" t="s">
        <v>131</v>
      </c>
      <c r="B5" s="160" t="s">
        <v>147</v>
      </c>
      <c r="C5" s="130"/>
      <c r="D5" s="65">
        <v>0.25</v>
      </c>
      <c r="E5" s="56">
        <f t="shared" si="0"/>
        <v>0</v>
      </c>
      <c r="F5" s="20"/>
      <c r="G5" s="19"/>
      <c r="H5" s="19"/>
      <c r="I5" s="19"/>
      <c r="J5" s="19"/>
      <c r="K5" s="19"/>
      <c r="L5" s="19"/>
    </row>
    <row r="6" spans="1:12" s="6" customFormat="1" ht="15" thickBot="1" x14ac:dyDescent="0.35">
      <c r="A6" s="95" t="s">
        <v>132</v>
      </c>
      <c r="B6" s="95" t="s">
        <v>148</v>
      </c>
      <c r="C6" s="131"/>
      <c r="D6" s="66">
        <v>0.25</v>
      </c>
      <c r="E6" s="57">
        <f t="shared" si="0"/>
        <v>0</v>
      </c>
      <c r="G6" s="19"/>
      <c r="H6" s="19"/>
      <c r="I6" s="19"/>
      <c r="J6" s="19"/>
      <c r="K6" s="19"/>
      <c r="L6" s="19"/>
    </row>
    <row r="7" spans="1:12" s="2" customFormat="1" ht="16.8" thickTop="1" thickBot="1" x14ac:dyDescent="0.35">
      <c r="A7" s="194" t="s">
        <v>29</v>
      </c>
      <c r="B7" s="195"/>
      <c r="C7" s="195"/>
      <c r="D7" s="103">
        <f>SUM(D3:D6)</f>
        <v>1</v>
      </c>
      <c r="E7" s="67">
        <f>SUM(E3:E6)</f>
        <v>0</v>
      </c>
      <c r="F7" s="21"/>
      <c r="H7" s="19"/>
      <c r="I7" s="19"/>
      <c r="J7" s="19"/>
      <c r="K7" s="19"/>
      <c r="L7" s="19"/>
    </row>
    <row r="8" spans="1:12" ht="15" thickTop="1" x14ac:dyDescent="0.3">
      <c r="D8" s="16"/>
      <c r="H8" s="17"/>
    </row>
    <row r="9" spans="1:12" x14ac:dyDescent="0.3">
      <c r="A9" s="17"/>
      <c r="B9" s="17"/>
      <c r="G9" s="44"/>
    </row>
    <row r="10" spans="1:12" x14ac:dyDescent="0.3">
      <c r="A10" s="44"/>
      <c r="B10" s="44"/>
      <c r="F10" s="44"/>
      <c r="G10" s="44"/>
    </row>
    <row r="11" spans="1:12" x14ac:dyDescent="0.3">
      <c r="A11" s="48"/>
      <c r="B11" s="48"/>
      <c r="G11" s="44"/>
      <c r="J11" s="44"/>
    </row>
    <row r="12" spans="1:12" x14ac:dyDescent="0.3">
      <c r="A12" s="48"/>
      <c r="B12" s="48"/>
    </row>
    <row r="13" spans="1:12" x14ac:dyDescent="0.3">
      <c r="A13" s="48"/>
      <c r="B13" s="48"/>
    </row>
    <row r="15" spans="1:12" x14ac:dyDescent="0.3">
      <c r="A15" s="44"/>
      <c r="B15" s="44"/>
    </row>
    <row r="16" spans="1:12" x14ac:dyDescent="0.3">
      <c r="A16" s="44"/>
      <c r="B16" s="44"/>
    </row>
    <row r="17" spans="1:3" x14ac:dyDescent="0.3">
      <c r="A17" s="44"/>
      <c r="B17" s="44"/>
    </row>
    <row r="19" spans="1:3" x14ac:dyDescent="0.3">
      <c r="A19" s="44"/>
      <c r="B19" s="44"/>
    </row>
    <row r="20" spans="1:3" x14ac:dyDescent="0.3">
      <c r="A20" s="44"/>
      <c r="B20" s="44"/>
    </row>
    <row r="21" spans="1:3" x14ac:dyDescent="0.3">
      <c r="C21" s="44"/>
    </row>
  </sheetData>
  <sheetProtection algorithmName="SHA-512" hashValue="9O0AIF7C9tOQbO0nbP16YA6UVN4MbZBHeIutHMHBafePPJ72ZNOnTo+Yj0ji04Ns1S9rRZtv6EQ/lOrC1dQakw==" saltValue="qnD9ntBDRRccZ2wrfR4ddQ==" spinCount="100000" sheet="1" selectLockedCells="1"/>
  <mergeCells count="2">
    <mergeCell ref="A1:G1"/>
    <mergeCell ref="A7:C7"/>
  </mergeCells>
  <conditionalFormatting sqref="D7">
    <cfRule type="cellIs" dxfId="8" priority="1" operator="lessThan">
      <formula>1</formula>
    </cfRule>
    <cfRule type="cellIs" dxfId="7" priority="2" operator="greaterThan">
      <formula>1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591" yWindow="570" count="1">
        <x14:dataValidation type="list" showInputMessage="1" showErrorMessage="1" prompt="0 - Failing_x000a_1 - Needs Improvement_x000a_2 - Proficient_x000a_3 - Distinguished" xr:uid="{BDAC829A-C2F3-451F-B42D-3D0A1F9D7B6A}">
          <x14:formula1>
            <xm:f>formulae!$C$2:$C$5</xm:f>
          </x14:formula1>
          <xm:sqref>C3:C6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92C7-82E6-4CF1-869B-36CA47FB6AEE}">
  <sheetPr codeName="Sheet4">
    <tabColor theme="9" tint="0.79998168889431442"/>
  </sheetPr>
  <dimension ref="A1:N28"/>
  <sheetViews>
    <sheetView zoomScale="80" zoomScaleNormal="80" workbookViewId="0">
      <selection activeCell="F25" sqref="F25:G25"/>
    </sheetView>
  </sheetViews>
  <sheetFormatPr defaultColWidth="8.6640625" defaultRowHeight="13.8" x14ac:dyDescent="0.3"/>
  <cols>
    <col min="1" max="1" width="75.44140625" style="6" customWidth="1"/>
    <col min="2" max="6" width="15.44140625" style="6" customWidth="1"/>
    <col min="7" max="7" width="12.44140625" style="6" customWidth="1"/>
    <col min="8" max="8" width="19.6640625" style="6" customWidth="1"/>
    <col min="9" max="26" width="12.44140625" style="6" customWidth="1"/>
    <col min="27" max="16384" width="8.6640625" style="6"/>
  </cols>
  <sheetData>
    <row r="1" spans="1:14" ht="199.95" customHeight="1" thickBot="1" x14ac:dyDescent="0.35">
      <c r="A1" s="193" t="s">
        <v>128</v>
      </c>
      <c r="B1" s="193"/>
      <c r="C1" s="193"/>
      <c r="D1" s="193"/>
      <c r="E1" s="193"/>
      <c r="F1" s="193"/>
      <c r="G1" s="12"/>
      <c r="H1" s="12"/>
    </row>
    <row r="2" spans="1:14" s="24" customFormat="1" ht="15" customHeight="1" thickTop="1" thickBot="1" x14ac:dyDescent="0.35">
      <c r="A2" s="31" t="s">
        <v>32</v>
      </c>
      <c r="B2" s="211" t="s">
        <v>133</v>
      </c>
      <c r="C2" s="212"/>
      <c r="D2" s="212"/>
      <c r="E2" s="213"/>
      <c r="F2" s="22"/>
      <c r="G2" s="23"/>
      <c r="H2" s="23"/>
      <c r="I2" s="23"/>
      <c r="J2" s="23"/>
    </row>
    <row r="3" spans="1:14" s="24" customFormat="1" ht="15" customHeight="1" thickTop="1" thickBot="1" x14ac:dyDescent="0.35">
      <c r="A3" s="97"/>
      <c r="B3" s="96"/>
      <c r="C3" s="96"/>
      <c r="D3" s="96"/>
      <c r="E3" s="96"/>
      <c r="F3" s="22"/>
      <c r="G3" s="23"/>
      <c r="H3" s="23"/>
      <c r="I3" s="23"/>
      <c r="J3" s="23"/>
    </row>
    <row r="4" spans="1:14" ht="15" thickBot="1" x14ac:dyDescent="0.35">
      <c r="A4" s="202" t="s">
        <v>85</v>
      </c>
      <c r="B4" s="203"/>
      <c r="C4" s="203"/>
      <c r="D4" s="203"/>
      <c r="E4" s="204"/>
      <c r="F4" s="11"/>
    </row>
    <row r="5" spans="1:14" s="30" customFormat="1" ht="61.5" customHeight="1" thickBot="1" x14ac:dyDescent="0.35">
      <c r="A5" s="49" t="s">
        <v>19</v>
      </c>
      <c r="B5" s="50" t="s">
        <v>103</v>
      </c>
      <c r="C5" s="50" t="s">
        <v>127</v>
      </c>
      <c r="D5" s="63" t="s">
        <v>86</v>
      </c>
      <c r="E5" s="62" t="s">
        <v>102</v>
      </c>
      <c r="H5" s="23"/>
      <c r="I5" s="23"/>
    </row>
    <row r="6" spans="1:14" s="13" customFormat="1" ht="15" customHeight="1" thickTop="1" x14ac:dyDescent="0.3">
      <c r="A6" s="142"/>
      <c r="B6" s="143"/>
      <c r="C6" s="144"/>
      <c r="D6" s="145"/>
      <c r="E6" s="98" t="str">
        <f>IF(B6="YES",C6*D6,IF(B6="NO",IF('O&amp;P'!$E$7&lt;0.5,ROUND(122.429*'O&amp;P'!$E$7,2),IF('O&amp;P'!$E$7&lt;1.5,ROUND(10.0909*'O&amp;P'!$E$7+54.9545,2),IF('O&amp;P'!$E$7&lt;2.5,ROUND(20.1919*'O&amp;P'!$E$7+39.7121,2),ROUND('O&amp;P'!$E$7*20+40,2)))*D6),""))</f>
        <v/>
      </c>
      <c r="H6" s="51"/>
      <c r="I6" s="51"/>
      <c r="J6" s="45"/>
      <c r="K6" s="52"/>
      <c r="L6" s="52"/>
      <c r="M6" s="52"/>
      <c r="N6" s="52"/>
    </row>
    <row r="7" spans="1:14" ht="14.4" x14ac:dyDescent="0.3">
      <c r="A7" s="146"/>
      <c r="B7" s="147"/>
      <c r="C7" s="148"/>
      <c r="D7" s="149"/>
      <c r="E7" s="98" t="str">
        <f>IF(B7="YES",C7*D7,IF(B7="NO",IF('O&amp;P'!$E$7&lt;0.5,ROUND(122.429*'O&amp;P'!$E$7,2),IF('O&amp;P'!$E$7&lt;1.5,ROUND(10.0909*'O&amp;P'!$E$7+54.9545,2),IF('O&amp;P'!$E$7&lt;2.5,ROUND(20.1919*'O&amp;P'!$E$7+39.7121,2),ROUND('O&amp;P'!$E$7*20+40,2)))*D7),""))</f>
        <v/>
      </c>
      <c r="F7" s="13"/>
      <c r="H7" s="45"/>
      <c r="I7" s="45"/>
      <c r="J7" s="45"/>
      <c r="K7" s="45"/>
      <c r="L7" s="45"/>
      <c r="M7" s="45"/>
      <c r="N7" s="45"/>
    </row>
    <row r="8" spans="1:14" ht="15" customHeight="1" x14ac:dyDescent="0.3">
      <c r="A8" s="146"/>
      <c r="B8" s="147"/>
      <c r="C8" s="150"/>
      <c r="D8" s="149"/>
      <c r="E8" s="98" t="str">
        <f>IF(B8="YES",C8*D8,IF(B8="NO",IF('O&amp;P'!$E$7&lt;0.5,ROUND(122.429*'O&amp;P'!$E$7,2),IF('O&amp;P'!$E$7&lt;1.5,ROUND(10.0909*'O&amp;P'!$E$7+54.9545,2),IF('O&amp;P'!$E$7&lt;2.5,ROUND(20.1919*'O&amp;P'!$E$7+39.7121,2),ROUND('O&amp;P'!$E$7*20+40,2)))*D8),""))</f>
        <v/>
      </c>
      <c r="F8" s="13"/>
      <c r="G8" s="106"/>
      <c r="H8" s="45"/>
      <c r="I8" s="45"/>
      <c r="J8" s="45"/>
      <c r="K8" s="45"/>
      <c r="L8" s="45"/>
      <c r="M8" s="45"/>
      <c r="N8" s="45"/>
    </row>
    <row r="9" spans="1:14" ht="15" customHeight="1" x14ac:dyDescent="0.3">
      <c r="A9" s="146"/>
      <c r="B9" s="147"/>
      <c r="C9" s="150"/>
      <c r="D9" s="149"/>
      <c r="E9" s="98" t="str">
        <f>IF(B9="YES",C9*D9,IF(B9="NO",IF('O&amp;P'!$E$7&lt;0.5,ROUND(122.429*'O&amp;P'!$E$7,2),IF('O&amp;P'!$E$7&lt;1.5,ROUND(10.0909*'O&amp;P'!$E$7+54.9545,2),IF('O&amp;P'!$E$7&lt;2.5,ROUND(20.1919*'O&amp;P'!$E$7+39.7121,2),ROUND('O&amp;P'!$E$7*20+40,2)))*D9),""))</f>
        <v/>
      </c>
      <c r="F9" s="13"/>
      <c r="H9" s="45"/>
      <c r="I9" s="45"/>
      <c r="J9" s="45"/>
      <c r="K9" s="45"/>
      <c r="L9" s="45"/>
      <c r="M9" s="45"/>
      <c r="N9" s="45"/>
    </row>
    <row r="10" spans="1:14" ht="15" customHeight="1" x14ac:dyDescent="0.3">
      <c r="A10" s="146"/>
      <c r="B10" s="147"/>
      <c r="C10" s="150"/>
      <c r="D10" s="149"/>
      <c r="E10" s="98" t="str">
        <f>IF(B10="YES",C10*D10,IF(B10="NO",IF('O&amp;P'!$E$7&lt;0.5,ROUND(122.429*'O&amp;P'!$E$7,2),IF('O&amp;P'!$E$7&lt;1.5,ROUND(10.0909*'O&amp;P'!$E$7+54.9545,2),IF('O&amp;P'!$E$7&lt;2.5,ROUND(20.1919*'O&amp;P'!$E$7+39.7121,2),ROUND('O&amp;P'!$E$7*20+40,2)))*D10),""))</f>
        <v/>
      </c>
      <c r="F10" s="13"/>
      <c r="H10" s="45"/>
      <c r="I10" s="45"/>
      <c r="J10" s="45"/>
      <c r="K10" s="45"/>
      <c r="L10" s="45"/>
      <c r="M10" s="45"/>
      <c r="N10" s="45"/>
    </row>
    <row r="11" spans="1:14" ht="15" customHeight="1" x14ac:dyDescent="0.3">
      <c r="A11" s="146"/>
      <c r="B11" s="147"/>
      <c r="C11" s="150"/>
      <c r="D11" s="149"/>
      <c r="E11" s="98" t="str">
        <f>IF(B11="YES",C11*D11,IF(B11="NO",IF('O&amp;P'!$E$7&lt;0.5,ROUND(122.429*'O&amp;P'!$E$7,2),IF('O&amp;P'!$E$7&lt;1.5,ROUND(10.0909*'O&amp;P'!$E$7+54.9545,2),IF('O&amp;P'!$E$7&lt;2.5,ROUND(20.1919*'O&amp;P'!$E$7+39.7121,2),ROUND('O&amp;P'!$E$7*20+40,2)))*D11),""))</f>
        <v/>
      </c>
      <c r="F11" s="13"/>
      <c r="H11" s="53"/>
      <c r="I11" s="45"/>
      <c r="J11" s="45"/>
      <c r="K11" s="45"/>
      <c r="L11" s="45"/>
      <c r="M11" s="45"/>
      <c r="N11" s="45"/>
    </row>
    <row r="12" spans="1:14" ht="15" customHeight="1" x14ac:dyDescent="0.3">
      <c r="A12" s="146"/>
      <c r="B12" s="147"/>
      <c r="C12" s="150"/>
      <c r="D12" s="149"/>
      <c r="E12" s="98" t="str">
        <f>IF(B12="YES",C12*D12,IF(B12="NO",IF('O&amp;P'!$E$7&lt;0.5,ROUND(122.429*'O&amp;P'!$E$7,2),IF('O&amp;P'!$E$7&lt;1.5,ROUND(10.0909*'O&amp;P'!$E$7+54.9545,2),IF('O&amp;P'!$E$7&lt;2.5,ROUND(20.1919*'O&amp;P'!$E$7+39.7121,2),ROUND('O&amp;P'!$E$7*20+40,2)))*D12),""))</f>
        <v/>
      </c>
      <c r="F12" s="13"/>
      <c r="G12" s="105"/>
      <c r="H12" s="45"/>
      <c r="I12" s="45"/>
      <c r="J12" s="45"/>
      <c r="K12" s="45"/>
      <c r="L12" s="45"/>
      <c r="M12" s="45"/>
      <c r="N12" s="45"/>
    </row>
    <row r="13" spans="1:14" ht="15" customHeight="1" x14ac:dyDescent="0.3">
      <c r="A13" s="146"/>
      <c r="B13" s="147"/>
      <c r="C13" s="150"/>
      <c r="D13" s="149"/>
      <c r="E13" s="98" t="str">
        <f>IF(B13="YES",C13*D13,IF(B13="NO",IF('O&amp;P'!$E$7&lt;0.5,ROUND(122.429*'O&amp;P'!$E$7,2),IF('O&amp;P'!$E$7&lt;1.5,ROUND(10.0909*'O&amp;P'!$E$7+54.9545,2),IF('O&amp;P'!$E$7&lt;2.5,ROUND(20.1919*'O&amp;P'!$E$7+39.7121,2),ROUND('O&amp;P'!$E$7*20+40,2)))*D13),""))</f>
        <v/>
      </c>
      <c r="F13" s="13"/>
      <c r="G13" s="105"/>
      <c r="H13" s="45"/>
      <c r="I13" s="45"/>
      <c r="J13" s="45"/>
      <c r="K13" s="45"/>
      <c r="L13" s="45"/>
      <c r="M13" s="45"/>
      <c r="N13" s="45"/>
    </row>
    <row r="14" spans="1:14" ht="15" customHeight="1" x14ac:dyDescent="0.3">
      <c r="A14" s="146"/>
      <c r="B14" s="147"/>
      <c r="C14" s="150"/>
      <c r="D14" s="149"/>
      <c r="E14" s="98" t="str">
        <f>IF(B14="YES",C14*D14,IF(B14="NO",IF('O&amp;P'!$E$7&lt;0.5,ROUND(122.429*'O&amp;P'!$E$7,2),IF('O&amp;P'!$E$7&lt;1.5,ROUND(10.0909*'O&amp;P'!$E$7+54.9545,2),IF('O&amp;P'!$E$7&lt;2.5,ROUND(20.1919*'O&amp;P'!$E$7+39.7121,2),ROUND('O&amp;P'!$E$7*20+40,2)))*D14),""))</f>
        <v/>
      </c>
      <c r="F14" s="13"/>
      <c r="H14" s="45"/>
      <c r="I14" s="45"/>
      <c r="J14" s="45"/>
      <c r="K14" s="45"/>
      <c r="L14" s="45"/>
      <c r="M14" s="45"/>
      <c r="N14" s="45"/>
    </row>
    <row r="15" spans="1:14" ht="15" customHeight="1" thickBot="1" x14ac:dyDescent="0.35">
      <c r="A15" s="151"/>
      <c r="B15" s="152"/>
      <c r="C15" s="153"/>
      <c r="D15" s="154"/>
      <c r="E15" s="98" t="str">
        <f>IF(B15="YES",C15*D15,IF(B15="NO",IF('O&amp;P'!$E$7&lt;0.5,ROUND(122.429*'O&amp;P'!$E$7,2),IF('O&amp;P'!$E$7&lt;1.5,ROUND(10.0909*'O&amp;P'!$E$7+54.9545,2),IF('O&amp;P'!$E$7&lt;2.5,ROUND(20.1919*'O&amp;P'!$E$7+39.7121,2),ROUND('O&amp;P'!$E$7*20+40,2)))*D15),""))</f>
        <v/>
      </c>
      <c r="F15" s="13"/>
      <c r="G15" s="105"/>
      <c r="H15" s="45"/>
      <c r="I15" s="45"/>
      <c r="J15" s="45"/>
      <c r="K15" s="45"/>
      <c r="L15" s="45"/>
      <c r="M15" s="45"/>
      <c r="N15" s="45"/>
    </row>
    <row r="16" spans="1:14" ht="15" customHeight="1" thickBot="1" x14ac:dyDescent="0.35">
      <c r="A16" s="214" t="s">
        <v>117</v>
      </c>
      <c r="B16" s="215"/>
      <c r="C16" s="216"/>
      <c r="D16" s="104">
        <f>SUM(D6:D15)</f>
        <v>0</v>
      </c>
      <c r="E16" s="122">
        <f>ROUND(SUM(E6:E15),2)</f>
        <v>0</v>
      </c>
      <c r="I16" s="45"/>
      <c r="J16" s="45"/>
      <c r="K16" s="45"/>
      <c r="L16" s="45"/>
      <c r="M16" s="45"/>
      <c r="N16" s="45"/>
    </row>
    <row r="17" spans="1:14" ht="15" customHeight="1" thickBot="1" x14ac:dyDescent="0.35">
      <c r="A17" s="217" t="s">
        <v>71</v>
      </c>
      <c r="B17" s="218"/>
      <c r="C17" s="218"/>
      <c r="D17" s="218"/>
      <c r="E17" s="54">
        <f>IF(OR(B2="NO: Substitute O&amp;P Rating",B2="YES: Exercise Transfer Option"),"N/A",ROUND(IF(E16&lt;60,0.00816803*E16,IF(E16&lt;70,(0.0990991*E16)-5.44595,IF(E16&lt;90,(E16*0.0495248)-1.96673,0.05*E16-2))),2))</f>
        <v>0</v>
      </c>
      <c r="G17" s="105"/>
      <c r="H17" s="45"/>
      <c r="I17" s="45"/>
      <c r="J17" s="45"/>
      <c r="K17" s="45"/>
      <c r="L17" s="45"/>
      <c r="M17" s="45"/>
    </row>
    <row r="18" spans="1:14" ht="15" customHeight="1" thickBot="1" x14ac:dyDescent="0.35">
      <c r="A18" s="209" t="s">
        <v>30</v>
      </c>
      <c r="B18" s="210"/>
      <c r="C18" s="210"/>
      <c r="D18" s="210"/>
      <c r="E18" s="54" t="str">
        <f>IF(B2="NO: Substitute O&amp;P Rating",'O&amp;P'!E7,IF(B2="YES: Exercise Transfer Option",D26,"N/A"))</f>
        <v>N/A</v>
      </c>
      <c r="H18" s="45"/>
      <c r="I18" s="45"/>
      <c r="J18" s="45"/>
      <c r="K18" s="45"/>
      <c r="L18" s="45"/>
      <c r="M18" s="45"/>
      <c r="N18" s="45"/>
    </row>
    <row r="19" spans="1:14" s="101" customFormat="1" ht="15" customHeight="1" x14ac:dyDescent="0.3">
      <c r="A19" s="205"/>
      <c r="B19" s="206"/>
      <c r="C19" s="206"/>
      <c r="D19" s="206"/>
      <c r="E19" s="207"/>
    </row>
    <row r="20" spans="1:14" s="101" customFormat="1" ht="15" customHeight="1" x14ac:dyDescent="0.3">
      <c r="A20" s="208" t="s">
        <v>106</v>
      </c>
      <c r="B20" s="208"/>
      <c r="C20" s="208"/>
      <c r="D20" s="208"/>
      <c r="E20" s="208"/>
      <c r="F20" s="208"/>
    </row>
    <row r="21" spans="1:14" ht="14.4" x14ac:dyDescent="0.3">
      <c r="A21" s="219" t="s">
        <v>84</v>
      </c>
      <c r="B21" s="220"/>
      <c r="C21" s="220"/>
      <c r="D21" s="221"/>
      <c r="F21" s="222" t="s">
        <v>88</v>
      </c>
      <c r="G21" s="223"/>
    </row>
    <row r="22" spans="1:14" s="30" customFormat="1" ht="44.7" customHeight="1" x14ac:dyDescent="0.3">
      <c r="A22" s="108" t="s">
        <v>107</v>
      </c>
      <c r="B22" s="127" t="s">
        <v>20</v>
      </c>
      <c r="C22" s="34" t="s">
        <v>83</v>
      </c>
      <c r="D22" s="109" t="s">
        <v>51</v>
      </c>
      <c r="F22" s="196" t="s">
        <v>72</v>
      </c>
      <c r="G22" s="197"/>
    </row>
    <row r="23" spans="1:14" ht="14.4" x14ac:dyDescent="0.3">
      <c r="A23" s="146"/>
      <c r="B23" s="155"/>
      <c r="C23" s="149"/>
      <c r="D23" s="159" t="str">
        <f>IF(A23="O&amp;P Rating",'O&amp;P'!$E$7,IF(A23="LEA SM",B23*C23,""))</f>
        <v/>
      </c>
      <c r="F23" s="196"/>
      <c r="G23" s="197"/>
    </row>
    <row r="24" spans="1:14" ht="15" thickBot="1" x14ac:dyDescent="0.35">
      <c r="A24" s="146"/>
      <c r="B24" s="155"/>
      <c r="C24" s="149"/>
      <c r="D24" s="159" t="str">
        <f>IF(A24="O&amp;P Rating",'O&amp;P'!$E$7,IF(A24="LEA SM",B24*C24,""))</f>
        <v/>
      </c>
      <c r="F24" s="198"/>
      <c r="G24" s="199"/>
    </row>
    <row r="25" spans="1:14" ht="15" thickBot="1" x14ac:dyDescent="0.35">
      <c r="A25" s="146"/>
      <c r="B25" s="155"/>
      <c r="C25" s="149"/>
      <c r="D25" s="159" t="str">
        <f>IF(A25="O&amp;P Rating",'O&amp;P'!$E$7,IF(A25="LEA SM",B25*C25,""))</f>
        <v/>
      </c>
      <c r="F25" s="200"/>
      <c r="G25" s="201"/>
    </row>
    <row r="26" spans="1:14" s="30" customFormat="1" ht="15" thickBot="1" x14ac:dyDescent="0.35">
      <c r="A26" s="110" t="s">
        <v>114</v>
      </c>
      <c r="B26" s="128"/>
      <c r="C26" s="111">
        <f>SUM(C23:C25)</f>
        <v>0</v>
      </c>
      <c r="D26" s="123">
        <f>ROUND(SUM(D23:D25),2)</f>
        <v>0</v>
      </c>
      <c r="F26" s="32"/>
      <c r="G26" s="32"/>
    </row>
    <row r="27" spans="1:14" ht="15" customHeight="1" x14ac:dyDescent="0.3"/>
    <row r="28" spans="1:14" x14ac:dyDescent="0.3">
      <c r="C28" s="18"/>
    </row>
  </sheetData>
  <sheetProtection algorithmName="SHA-512" hashValue="7v7V1fxDFZ3ZEdgdYt44GjYfo87T0Km1wIiV7njmYxv1REnoP6ImPf24lKh1piV20Q9KAC/uJf0B/kWdBRC3uA==" saltValue="m4+ZojbJv+Ikg9EVju6nug==" spinCount="100000" sheet="1" objects="1" scenarios="1" selectLockedCells="1"/>
  <mergeCells count="12">
    <mergeCell ref="A1:F1"/>
    <mergeCell ref="F22:G24"/>
    <mergeCell ref="F25:G25"/>
    <mergeCell ref="A4:E4"/>
    <mergeCell ref="A19:E19"/>
    <mergeCell ref="A20:F20"/>
    <mergeCell ref="A18:D18"/>
    <mergeCell ref="B2:E2"/>
    <mergeCell ref="A16:C16"/>
    <mergeCell ref="A17:D17"/>
    <mergeCell ref="A21:D21"/>
    <mergeCell ref="F21:G21"/>
  </mergeCells>
  <conditionalFormatting sqref="D16">
    <cfRule type="cellIs" dxfId="6" priority="17" operator="greaterThan">
      <formula>1</formula>
    </cfRule>
    <cfRule type="cellIs" dxfId="5" priority="18" operator="lessThan">
      <formula>1</formula>
    </cfRule>
  </conditionalFormatting>
  <conditionalFormatting sqref="C26">
    <cfRule type="cellIs" dxfId="4" priority="6" operator="greaterThan">
      <formula>1</formula>
    </cfRule>
    <cfRule type="cellIs" dxfId="3" priority="7" operator="lessThan">
      <formula>1</formula>
    </cfRule>
  </conditionalFormatting>
  <conditionalFormatting sqref="B23">
    <cfRule type="expression" dxfId="2" priority="4">
      <formula>$A$23&lt;&gt;"LEA SM"</formula>
    </cfRule>
  </conditionalFormatting>
  <conditionalFormatting sqref="B24">
    <cfRule type="expression" dxfId="1" priority="2">
      <formula>$A$24&lt;&gt;"LEA SM"</formula>
    </cfRule>
  </conditionalFormatting>
  <conditionalFormatting sqref="B25">
    <cfRule type="expression" dxfId="0" priority="1">
      <formula>$A$25&lt;&gt;"LEA SM"</formula>
    </cfRule>
  </conditionalFormatting>
  <dataValidations count="1">
    <dataValidation type="custom" allowBlank="1" showInputMessage="1" showErrorMessage="1" error="% assignment exceeds 100" sqref="D16" xr:uid="{E807FB0B-1B60-40D4-8999-8DDFFF465CC7}">
      <formula1>(SUM($D$6:$D$15)&lt;=100)</formula1>
    </dataValidation>
  </dataValidations>
  <pageMargins left="0.7" right="0.7" top="0.75" bottom="0.75" header="0.3" footer="0.3"/>
  <pageSetup paperSize="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9BC629E-C6A2-4268-873F-6C30FE5AFABC}">
          <x14:formula1>
            <xm:f>formulae!$D$2:$D$3</xm:f>
          </x14:formula1>
          <xm:sqref>B6:B15</xm:sqref>
        </x14:dataValidation>
        <x14:dataValidation type="list" allowBlank="1" showInputMessage="1" showErrorMessage="1" xr:uid="{29709DA4-01B0-4CCA-95B2-3F170D75395B}">
          <x14:formula1>
            <xm:f>formulae!$F$2:$F$3</xm:f>
          </x14:formula1>
          <xm:sqref>A23:A25</xm:sqref>
        </x14:dataValidation>
        <x14:dataValidation type="list" allowBlank="1" showInputMessage="1" showErrorMessage="1" xr:uid="{0ED4E67C-084B-4E2E-A4BF-8C7EC3E6411C}">
          <x14:formula1>
            <xm:f>formulae!$G$2:$G$3</xm:f>
          </x14:formula1>
          <xm:sqref>F25</xm:sqref>
        </x14:dataValidation>
        <x14:dataValidation type="list" allowBlank="1" showInputMessage="1" showErrorMessage="1" xr:uid="{214AC6A2-CBA1-4F4E-92FD-272C8346056D}">
          <x14:formula1>
            <xm:f>formulae!$E$2:$E$4</xm:f>
          </x14:formula1>
          <xm:sqref>B2:E2</xm:sqref>
        </x14:dataValidation>
        <x14:dataValidation type="list" allowBlank="1" showInputMessage="1" showErrorMessage="1" xr:uid="{4221DC11-C55A-4B02-B7FF-86F3631425B9}">
          <x14:formula1>
            <xm:f>formulae!$C$2:$C$5</xm:f>
          </x14:formula1>
          <xm:sqref>B23:B25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24AE-B6BD-4C97-B5FE-3B1515BC12D0}">
  <sheetPr>
    <tabColor theme="9" tint="-0.499984740745262"/>
    <pageSetUpPr fitToPage="1"/>
  </sheetPr>
  <dimension ref="A1:W60"/>
  <sheetViews>
    <sheetView tabSelected="1" topLeftCell="A5" zoomScale="70" zoomScaleNormal="70" workbookViewId="0">
      <selection activeCell="A35" sqref="A35"/>
    </sheetView>
  </sheetViews>
  <sheetFormatPr defaultColWidth="8.6640625" defaultRowHeight="14.4" x14ac:dyDescent="0.3"/>
  <cols>
    <col min="1" max="1" width="18.44140625" customWidth="1"/>
    <col min="2" max="2" width="9.33203125" customWidth="1"/>
    <col min="3" max="3" width="40.5546875" bestFit="1" customWidth="1"/>
    <col min="4" max="6" width="18.44140625" customWidth="1"/>
  </cols>
  <sheetData>
    <row r="1" spans="1:23" ht="45" customHeight="1" x14ac:dyDescent="0.3">
      <c r="A1" s="259" t="s">
        <v>82</v>
      </c>
      <c r="B1" s="260"/>
      <c r="C1" s="260"/>
      <c r="D1" s="260"/>
      <c r="E1" s="260"/>
      <c r="F1" s="261"/>
      <c r="G1" s="44"/>
      <c r="H1" s="44"/>
      <c r="I1" s="44"/>
      <c r="J1" s="44"/>
      <c r="K1" s="46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8" x14ac:dyDescent="0.3">
      <c r="A2" s="265" t="s">
        <v>134</v>
      </c>
      <c r="B2" s="265"/>
      <c r="C2" s="265"/>
      <c r="D2" s="265"/>
      <c r="E2" s="265"/>
      <c r="F2" s="265"/>
    </row>
    <row r="3" spans="1:23" ht="15.45" customHeight="1" x14ac:dyDescent="0.3">
      <c r="A3" s="264" t="s">
        <v>7</v>
      </c>
      <c r="B3" s="264"/>
      <c r="C3" s="264"/>
      <c r="D3" s="266" t="s">
        <v>48</v>
      </c>
      <c r="E3" s="266"/>
      <c r="F3" s="266"/>
      <c r="G3" s="44"/>
      <c r="H3" s="44"/>
      <c r="I3" s="44"/>
      <c r="J3" s="44"/>
      <c r="K3" s="46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30" customFormat="1" x14ac:dyDescent="0.3">
      <c r="A4" s="262">
        <f>'Employee Info'!B2</f>
        <v>0</v>
      </c>
      <c r="B4" s="262"/>
      <c r="C4" s="262"/>
      <c r="D4" s="262">
        <f>'Employee Info'!B3</f>
        <v>0</v>
      </c>
      <c r="E4" s="262"/>
      <c r="F4" s="262"/>
      <c r="G4" s="58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5.45" customHeight="1" x14ac:dyDescent="0.3">
      <c r="A5" s="264" t="s">
        <v>8</v>
      </c>
      <c r="B5" s="264"/>
      <c r="C5" s="264"/>
      <c r="D5" s="266" t="s">
        <v>23</v>
      </c>
      <c r="E5" s="266"/>
      <c r="F5" s="266"/>
      <c r="G5" s="44"/>
      <c r="H5" s="44"/>
      <c r="I5" s="44"/>
      <c r="J5" s="46"/>
      <c r="K5" s="46"/>
      <c r="L5" s="44"/>
      <c r="M5" s="46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30" customFormat="1" x14ac:dyDescent="0.3">
      <c r="A6" s="262">
        <f>'Employee Info'!B4</f>
        <v>0</v>
      </c>
      <c r="B6" s="262"/>
      <c r="C6" s="262"/>
      <c r="D6" s="263">
        <f>'Employee Info'!B5</f>
        <v>0</v>
      </c>
      <c r="E6" s="262"/>
      <c r="F6" s="262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x14ac:dyDescent="0.3">
      <c r="A7" s="267" t="s">
        <v>24</v>
      </c>
      <c r="B7" s="267"/>
      <c r="C7" s="267"/>
      <c r="D7" s="267"/>
      <c r="E7" s="267"/>
      <c r="F7" s="267"/>
      <c r="G7" s="44"/>
      <c r="H7" s="44"/>
      <c r="I7" s="44"/>
      <c r="J7" s="46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30" customFormat="1" x14ac:dyDescent="0.3">
      <c r="A8" s="262" t="str">
        <f>IF('Employee Info'!B6&gt;0,'Employee Info'!B6,"")</f>
        <v/>
      </c>
      <c r="B8" s="268"/>
      <c r="C8" s="269" t="str">
        <f>IF('Employee Info'!B7&gt;0,'Employee Info'!B7,"")</f>
        <v/>
      </c>
      <c r="D8" s="268"/>
      <c r="E8" s="270" t="str">
        <f>IF('Employee Info'!B8&gt;0,'Employee Info'!B8,"")</f>
        <v/>
      </c>
      <c r="F8" s="271"/>
      <c r="G8" s="5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x14ac:dyDescent="0.3">
      <c r="A9" s="267" t="s">
        <v>21</v>
      </c>
      <c r="B9" s="267"/>
      <c r="C9" s="267"/>
      <c r="D9" s="267" t="s">
        <v>0</v>
      </c>
      <c r="E9" s="267"/>
      <c r="F9" s="267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0" customFormat="1" x14ac:dyDescent="0.3">
      <c r="A10" s="274">
        <f>'Employee Info'!B9</f>
        <v>0</v>
      </c>
      <c r="B10" s="275"/>
      <c r="C10" s="269"/>
      <c r="D10" s="271">
        <f>'Employee Info'!B10</f>
        <v>0</v>
      </c>
      <c r="E10" s="271"/>
      <c r="F10" s="271"/>
      <c r="G10" s="46"/>
      <c r="H10" s="46"/>
      <c r="I10" s="46"/>
      <c r="J10" s="46"/>
      <c r="K10" s="4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x14ac:dyDescent="0.3">
      <c r="A11" s="264" t="s">
        <v>45</v>
      </c>
      <c r="B11" s="264"/>
      <c r="C11" s="264"/>
      <c r="D11" s="267" t="s">
        <v>1</v>
      </c>
      <c r="E11" s="267"/>
      <c r="F11" s="267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0" customFormat="1" x14ac:dyDescent="0.3">
      <c r="A12" s="68">
        <f>'Employee Info'!B12</f>
        <v>0</v>
      </c>
      <c r="B12" s="102" t="s">
        <v>49</v>
      </c>
      <c r="C12" s="68">
        <f>'Employee Info'!B13</f>
        <v>0</v>
      </c>
      <c r="D12" s="262">
        <f>'Employee Info'!B11</f>
        <v>0</v>
      </c>
      <c r="E12" s="262"/>
      <c r="F12" s="262"/>
      <c r="G12" s="58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s="2" customFormat="1" ht="15.6" x14ac:dyDescent="0.3">
      <c r="A13" s="272" t="s">
        <v>135</v>
      </c>
      <c r="B13" s="273"/>
      <c r="C13" s="273"/>
      <c r="D13" s="273"/>
      <c r="E13" s="273"/>
      <c r="F13" s="273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2" customFormat="1" ht="16.2" thickBot="1" x14ac:dyDescent="0.35">
      <c r="A14" s="280" t="s">
        <v>46</v>
      </c>
      <c r="B14" s="280"/>
      <c r="C14" s="280"/>
      <c r="D14" s="280"/>
      <c r="E14" s="280"/>
      <c r="F14" s="28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ht="61.5" customHeight="1" thickBot="1" x14ac:dyDescent="0.35">
      <c r="A15" s="282" t="s">
        <v>145</v>
      </c>
      <c r="B15" s="283"/>
      <c r="C15" s="165" t="s">
        <v>146</v>
      </c>
      <c r="D15" s="166" t="s">
        <v>20</v>
      </c>
      <c r="E15" s="166" t="s">
        <v>50</v>
      </c>
      <c r="F15" s="167" t="s">
        <v>51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x14ac:dyDescent="0.3">
      <c r="A16" s="284" t="s">
        <v>129</v>
      </c>
      <c r="B16" s="284"/>
      <c r="C16" s="94" t="s">
        <v>115</v>
      </c>
      <c r="D16" s="162">
        <f>'O&amp;P'!C3</f>
        <v>0</v>
      </c>
      <c r="E16" s="163">
        <f>'O&amp;P'!D3</f>
        <v>0.25</v>
      </c>
      <c r="F16" s="164">
        <f>'O&amp;P'!E3</f>
        <v>0</v>
      </c>
      <c r="G16" s="44"/>
      <c r="H16" s="44"/>
      <c r="I16" s="44"/>
      <c r="J16" s="44"/>
      <c r="K16" s="46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x14ac:dyDescent="0.3">
      <c r="A17" s="285" t="s">
        <v>130</v>
      </c>
      <c r="B17" s="285"/>
      <c r="C17" s="160" t="s">
        <v>116</v>
      </c>
      <c r="D17" s="37">
        <f>'O&amp;P'!C4</f>
        <v>0</v>
      </c>
      <c r="E17" s="36">
        <f>'O&amp;P'!D4</f>
        <v>0.25</v>
      </c>
      <c r="F17" s="69">
        <f>'O&amp;P'!E4</f>
        <v>0</v>
      </c>
      <c r="G17" s="44"/>
      <c r="H17" s="44"/>
      <c r="I17" s="44"/>
      <c r="J17" s="44"/>
      <c r="K17" s="46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x14ac:dyDescent="0.3">
      <c r="A18" s="285" t="s">
        <v>131</v>
      </c>
      <c r="B18" s="285"/>
      <c r="C18" s="160" t="s">
        <v>147</v>
      </c>
      <c r="D18" s="37">
        <f>'O&amp;P'!C5</f>
        <v>0</v>
      </c>
      <c r="E18" s="36">
        <f>'O&amp;P'!D5</f>
        <v>0.25</v>
      </c>
      <c r="F18" s="69">
        <f>'O&amp;P'!E5</f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3">
      <c r="A19" s="285" t="s">
        <v>132</v>
      </c>
      <c r="B19" s="285"/>
      <c r="C19" s="160" t="s">
        <v>148</v>
      </c>
      <c r="D19" s="37">
        <f>'O&amp;P'!C6</f>
        <v>0</v>
      </c>
      <c r="E19" s="36">
        <f>'O&amp;P'!D6</f>
        <v>0.25</v>
      </c>
      <c r="F19" s="69">
        <f>'O&amp;P'!E6</f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x14ac:dyDescent="0.3">
      <c r="A20" s="279" t="s">
        <v>52</v>
      </c>
      <c r="B20" s="279"/>
      <c r="C20" s="279"/>
      <c r="D20" s="279"/>
      <c r="E20" s="279"/>
      <c r="F20" s="70">
        <f>'O&amp;P'!E7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2" customFormat="1" ht="15.6" x14ac:dyDescent="0.3">
      <c r="A21" s="281" t="s">
        <v>47</v>
      </c>
      <c r="B21" s="281"/>
      <c r="C21" s="281"/>
      <c r="D21" s="281"/>
      <c r="E21" s="281"/>
      <c r="F21" s="281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x14ac:dyDescent="0.3">
      <c r="A22" s="279" t="s">
        <v>126</v>
      </c>
      <c r="B22" s="279"/>
      <c r="C22" s="279"/>
      <c r="D22" s="279"/>
      <c r="E22" s="279"/>
      <c r="F22" s="38">
        <f>IF(BLD!B2="YES: Enter Building Level Data for one or more Buildings",BLD!E17,"N/A")</f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x14ac:dyDescent="0.3">
      <c r="A23" s="276" t="s">
        <v>109</v>
      </c>
      <c r="B23" s="276"/>
      <c r="C23" s="276"/>
      <c r="D23" s="276"/>
      <c r="E23" s="276"/>
      <c r="F23" s="38" t="str">
        <f>IF(BLD!B2="NO: Substitute O&amp;P Rating",BLD!E18,"N/A")</f>
        <v>N/A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x14ac:dyDescent="0.3">
      <c r="A24" s="276" t="s">
        <v>136</v>
      </c>
      <c r="B24" s="276"/>
      <c r="C24" s="276"/>
      <c r="D24" s="276"/>
      <c r="E24" s="276"/>
      <c r="F24" s="38" t="str">
        <f>IF(BLD!B2="YES: Exercise Transfer Option",BLD!E18,"N/A")</f>
        <v>N/A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2" customFormat="1" ht="15.6" x14ac:dyDescent="0.3">
      <c r="A25" s="277" t="s">
        <v>143</v>
      </c>
      <c r="B25" s="278"/>
      <c r="C25" s="278"/>
      <c r="D25" s="278"/>
      <c r="E25" s="278"/>
      <c r="F25" s="27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x14ac:dyDescent="0.3">
      <c r="A26" s="257" t="s">
        <v>55</v>
      </c>
      <c r="B26" s="257"/>
      <c r="C26" s="257"/>
      <c r="D26" s="39" t="s">
        <v>20</v>
      </c>
      <c r="E26" s="39" t="s">
        <v>50</v>
      </c>
      <c r="F26" s="39" t="s">
        <v>51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x14ac:dyDescent="0.3">
      <c r="A27" s="256" t="s">
        <v>56</v>
      </c>
      <c r="B27" s="256"/>
      <c r="C27" s="256"/>
      <c r="D27" s="37">
        <f>F20</f>
        <v>0</v>
      </c>
      <c r="E27" s="36">
        <v>0.9</v>
      </c>
      <c r="F27" s="37">
        <f>D27*E27</f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x14ac:dyDescent="0.3">
      <c r="A28" s="256" t="s">
        <v>108</v>
      </c>
      <c r="B28" s="256"/>
      <c r="C28" s="256"/>
      <c r="D28" s="37">
        <f>MAX(F22:F24)</f>
        <v>0</v>
      </c>
      <c r="E28" s="36">
        <v>0.1</v>
      </c>
      <c r="F28" s="37">
        <f>D28*E28</f>
        <v>0</v>
      </c>
      <c r="G28" s="58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0" customFormat="1" x14ac:dyDescent="0.3">
      <c r="A29" s="258" t="s">
        <v>144</v>
      </c>
      <c r="B29" s="258"/>
      <c r="C29" s="258"/>
      <c r="D29" s="258"/>
      <c r="E29" s="258"/>
      <c r="F29" s="70">
        <f>ROUND(SUM(F27:F28),2)</f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30" customHeight="1" x14ac:dyDescent="0.3">
      <c r="A30" s="252" t="s">
        <v>57</v>
      </c>
      <c r="B30" s="253"/>
      <c r="C30" s="125" t="s">
        <v>61</v>
      </c>
      <c r="D30" s="126" t="s">
        <v>60</v>
      </c>
      <c r="E30" s="125" t="s">
        <v>59</v>
      </c>
      <c r="F30" s="126" t="s">
        <v>58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4.7" customHeight="1" x14ac:dyDescent="0.3">
      <c r="A31" s="254"/>
      <c r="B31" s="255"/>
      <c r="C31" s="39" t="s">
        <v>62</v>
      </c>
      <c r="D31" s="39" t="s">
        <v>63</v>
      </c>
      <c r="E31" s="39" t="s">
        <v>64</v>
      </c>
      <c r="F31" s="39" t="s">
        <v>65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5.6" x14ac:dyDescent="0.3">
      <c r="A32" s="246" t="s">
        <v>2</v>
      </c>
      <c r="B32" s="247"/>
      <c r="C32" s="247"/>
      <c r="D32" s="247"/>
      <c r="E32" s="248"/>
      <c r="F32" s="99" t="str">
        <f>IF(F29&lt;0.5,"Failing",IF(F29&lt;1.5,"Needs Improvement",IF(F29&lt;2.5,"Proficient",("Distinguished"))))</f>
        <v>Failing</v>
      </c>
      <c r="G32" s="58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45" customHeight="1" x14ac:dyDescent="0.3">
      <c r="A33" s="249" t="s">
        <v>110</v>
      </c>
      <c r="B33" s="250"/>
      <c r="C33" s="250"/>
      <c r="D33" s="250"/>
      <c r="E33" s="250"/>
      <c r="F33" s="251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2" customFormat="1" ht="30" customHeight="1" x14ac:dyDescent="0.3">
      <c r="A34" s="239" t="s">
        <v>66</v>
      </c>
      <c r="B34" s="240"/>
      <c r="C34" s="241" t="s">
        <v>90</v>
      </c>
      <c r="D34" s="241"/>
      <c r="E34" s="241" t="s">
        <v>89</v>
      </c>
      <c r="F34" s="242"/>
      <c r="G34" s="6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30" customHeight="1" x14ac:dyDescent="0.3">
      <c r="A35" s="156"/>
      <c r="B35" s="243"/>
      <c r="C35" s="243"/>
      <c r="D35" s="157"/>
      <c r="E35" s="244"/>
      <c r="F35" s="245"/>
      <c r="G35" s="58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x14ac:dyDescent="0.3">
      <c r="A36" s="40" t="s">
        <v>67</v>
      </c>
      <c r="B36" s="226" t="s">
        <v>68</v>
      </c>
      <c r="C36" s="226"/>
      <c r="D36" s="41" t="s">
        <v>67</v>
      </c>
      <c r="E36" s="227" t="s">
        <v>70</v>
      </c>
      <c r="F36" s="228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30" customHeight="1" x14ac:dyDescent="0.3">
      <c r="A37" s="229" t="s">
        <v>91</v>
      </c>
      <c r="B37" s="230"/>
      <c r="C37" s="230"/>
      <c r="D37" s="230"/>
      <c r="E37" s="230"/>
      <c r="F37" s="231"/>
      <c r="G37" s="61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30" customHeight="1" x14ac:dyDescent="0.3">
      <c r="A38" s="236"/>
      <c r="B38" s="237"/>
      <c r="C38" s="232"/>
      <c r="D38" s="233"/>
      <c r="E38" s="233"/>
      <c r="F38" s="233"/>
      <c r="G38" s="58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x14ac:dyDescent="0.3">
      <c r="A39" s="235" t="s">
        <v>67</v>
      </c>
      <c r="B39" s="238"/>
      <c r="C39" s="234" t="s">
        <v>69</v>
      </c>
      <c r="D39" s="235"/>
      <c r="E39" s="235"/>
      <c r="F39" s="23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x14ac:dyDescent="0.3">
      <c r="A40" s="42"/>
      <c r="B40" s="43"/>
      <c r="C40" s="224" t="s">
        <v>3</v>
      </c>
      <c r="D40" s="224"/>
      <c r="E40" s="224"/>
      <c r="F40" s="22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x14ac:dyDescent="0.3"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x14ac:dyDescent="0.3"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x14ac:dyDescent="0.3"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x14ac:dyDescent="0.3"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x14ac:dyDescent="0.3"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x14ac:dyDescent="0.3"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x14ac:dyDescent="0.3"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x14ac:dyDescent="0.3"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7:23" x14ac:dyDescent="0.3"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7:23" x14ac:dyDescent="0.3"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7:23" x14ac:dyDescent="0.3"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7:23" x14ac:dyDescent="0.3"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7:23" x14ac:dyDescent="0.3"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7:23" x14ac:dyDescent="0.3"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7:23" x14ac:dyDescent="0.3"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7:23" x14ac:dyDescent="0.3"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7:23" x14ac:dyDescent="0.3"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7:23" x14ac:dyDescent="0.3"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7:23" x14ac:dyDescent="0.3"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7:23" x14ac:dyDescent="0.3"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</sheetData>
  <sheetProtection algorithmName="SHA-512" hashValue="uus9o07Vn9QrZJCZsy+lNC9I73e1uvmeMaXw9js+u7MQr8bwVOdVxJjkxXiOrXlC+PM6JCTscM9EZZxOWZ0Ujg==" saltValue="H/Zg/ozsJlDm7FxRDEGxvw==" spinCount="100000" sheet="1" selectLockedCells="1"/>
  <mergeCells count="54">
    <mergeCell ref="A24:E24"/>
    <mergeCell ref="A25:F25"/>
    <mergeCell ref="A22:E22"/>
    <mergeCell ref="A23:E23"/>
    <mergeCell ref="A14:F14"/>
    <mergeCell ref="A20:E20"/>
    <mergeCell ref="A21:F21"/>
    <mergeCell ref="A15:B15"/>
    <mergeCell ref="A16:B16"/>
    <mergeCell ref="A17:B17"/>
    <mergeCell ref="A18:B18"/>
    <mergeCell ref="A19:B19"/>
    <mergeCell ref="A13:F13"/>
    <mergeCell ref="D9:F9"/>
    <mergeCell ref="D10:F10"/>
    <mergeCell ref="D12:F12"/>
    <mergeCell ref="D11:F11"/>
    <mergeCell ref="A11:C11"/>
    <mergeCell ref="A10:C10"/>
    <mergeCell ref="A7:F7"/>
    <mergeCell ref="A9:C9"/>
    <mergeCell ref="A8:B8"/>
    <mergeCell ref="C8:D8"/>
    <mergeCell ref="E8:F8"/>
    <mergeCell ref="A1:F1"/>
    <mergeCell ref="A6:C6"/>
    <mergeCell ref="D6:F6"/>
    <mergeCell ref="A3:C3"/>
    <mergeCell ref="A4:C4"/>
    <mergeCell ref="A2:F2"/>
    <mergeCell ref="D3:F3"/>
    <mergeCell ref="D4:F4"/>
    <mergeCell ref="A5:C5"/>
    <mergeCell ref="D5:F5"/>
    <mergeCell ref="A32:E32"/>
    <mergeCell ref="A33:F33"/>
    <mergeCell ref="A30:B31"/>
    <mergeCell ref="A27:C27"/>
    <mergeCell ref="A26:C26"/>
    <mergeCell ref="A28:C28"/>
    <mergeCell ref="A29:E29"/>
    <mergeCell ref="A34:B34"/>
    <mergeCell ref="C34:D34"/>
    <mergeCell ref="E34:F34"/>
    <mergeCell ref="B35:C35"/>
    <mergeCell ref="E35:F35"/>
    <mergeCell ref="C40:F40"/>
    <mergeCell ref="B36:C36"/>
    <mergeCell ref="E36:F36"/>
    <mergeCell ref="A37:F37"/>
    <mergeCell ref="C38:F38"/>
    <mergeCell ref="C39:F39"/>
    <mergeCell ref="A38:B38"/>
    <mergeCell ref="A39:B39"/>
  </mergeCells>
  <printOptions horizontalCentered="1"/>
  <pageMargins left="0.7" right="0.7" top="0.75" bottom="0.75" header="0.3" footer="0.3"/>
  <pageSetup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594360</xdr:colOff>
                    <xdr:row>33</xdr:row>
                    <xdr:rowOff>38100</xdr:rowOff>
                  </from>
                  <to>
                    <xdr:col>2</xdr:col>
                    <xdr:colOff>784860</xdr:colOff>
                    <xdr:row>33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</xdr:col>
                    <xdr:colOff>457200</xdr:colOff>
                    <xdr:row>33</xdr:row>
                    <xdr:rowOff>22860</xdr:rowOff>
                  </from>
                  <to>
                    <xdr:col>4</xdr:col>
                    <xdr:colOff>899160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6C3B-5BF4-4DEE-9A4D-EA2E955C0FFC}">
  <sheetPr codeName="Sheet8"/>
  <dimension ref="A1:I16"/>
  <sheetViews>
    <sheetView zoomScale="80" zoomScaleNormal="80" workbookViewId="0">
      <selection activeCell="F18" sqref="F18"/>
    </sheetView>
  </sheetViews>
  <sheetFormatPr defaultColWidth="8.6640625" defaultRowHeight="14.4" x14ac:dyDescent="0.3"/>
  <cols>
    <col min="1" max="1" width="29.6640625" style="1" bestFit="1" customWidth="1"/>
    <col min="2" max="2" width="16.33203125" style="1" bestFit="1" customWidth="1"/>
    <col min="3" max="3" width="16.6640625" style="5" bestFit="1" customWidth="1"/>
    <col min="4" max="4" width="8.6640625" style="10"/>
    <col min="5" max="5" width="51.44140625" style="10" bestFit="1" customWidth="1"/>
    <col min="6" max="6" width="24.109375" style="10" bestFit="1" customWidth="1"/>
    <col min="7" max="7" width="16.44140625" style="10" customWidth="1"/>
    <col min="8" max="8" width="34.6640625" style="10" bestFit="1" customWidth="1"/>
    <col min="9" max="9" width="14" style="1" bestFit="1" customWidth="1"/>
    <col min="10" max="16384" width="8.6640625" style="1"/>
  </cols>
  <sheetData>
    <row r="1" spans="1:9" s="4" customFormat="1" x14ac:dyDescent="0.3">
      <c r="A1" s="4" t="s">
        <v>13</v>
      </c>
      <c r="B1" s="4" t="s">
        <v>14</v>
      </c>
      <c r="C1" s="3" t="s">
        <v>15</v>
      </c>
      <c r="D1" s="9" t="s">
        <v>16</v>
      </c>
      <c r="E1" s="9" t="s">
        <v>31</v>
      </c>
      <c r="F1" s="9" t="s">
        <v>34</v>
      </c>
      <c r="G1" s="9" t="s">
        <v>35</v>
      </c>
      <c r="H1" s="9" t="s">
        <v>38</v>
      </c>
      <c r="I1" s="14" t="s">
        <v>28</v>
      </c>
    </row>
    <row r="2" spans="1:9" x14ac:dyDescent="0.3">
      <c r="A2" s="1" t="s">
        <v>12</v>
      </c>
      <c r="B2" s="1" t="s">
        <v>10</v>
      </c>
      <c r="C2" s="5">
        <v>0</v>
      </c>
      <c r="D2" s="10" t="s">
        <v>17</v>
      </c>
      <c r="E2" s="10" t="s">
        <v>54</v>
      </c>
      <c r="F2" s="10" t="s">
        <v>33</v>
      </c>
      <c r="G2" s="10" t="s">
        <v>36</v>
      </c>
      <c r="H2" s="33" t="s">
        <v>39</v>
      </c>
    </row>
    <row r="3" spans="1:9" x14ac:dyDescent="0.3">
      <c r="A3" s="1" t="s">
        <v>9</v>
      </c>
      <c r="B3" s="1" t="s">
        <v>11</v>
      </c>
      <c r="C3" s="5">
        <v>1</v>
      </c>
      <c r="D3" s="10" t="s">
        <v>18</v>
      </c>
      <c r="E3" s="10" t="s">
        <v>53</v>
      </c>
      <c r="F3" s="10" t="s">
        <v>38</v>
      </c>
      <c r="G3" s="10" t="s">
        <v>37</v>
      </c>
      <c r="H3" s="33" t="s">
        <v>40</v>
      </c>
    </row>
    <row r="4" spans="1:9" x14ac:dyDescent="0.3">
      <c r="C4" s="5">
        <v>2</v>
      </c>
      <c r="E4" s="10" t="s">
        <v>105</v>
      </c>
      <c r="H4" s="33" t="s">
        <v>41</v>
      </c>
    </row>
    <row r="5" spans="1:9" x14ac:dyDescent="0.3">
      <c r="C5" s="5">
        <v>3</v>
      </c>
      <c r="H5" s="33" t="s">
        <v>42</v>
      </c>
    </row>
    <row r="6" spans="1:9" x14ac:dyDescent="0.3">
      <c r="H6" s="33" t="s">
        <v>43</v>
      </c>
    </row>
    <row r="7" spans="1:9" x14ac:dyDescent="0.3">
      <c r="H7" s="33" t="s">
        <v>44</v>
      </c>
    </row>
    <row r="16" spans="1:9" x14ac:dyDescent="0.3">
      <c r="A16" s="35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30E0254A9544493694D55E5BDA56E" ma:contentTypeVersion="14" ma:contentTypeDescription="Create a new document." ma:contentTypeScope="" ma:versionID="22b8301a9a9d24f03bc6e684c7176f76">
  <xsd:schema xmlns:xsd="http://www.w3.org/2001/XMLSchema" xmlns:xs="http://www.w3.org/2001/XMLSchema" xmlns:p="http://schemas.microsoft.com/office/2006/metadata/properties" xmlns:ns3="6cc7671a-647f-4585-bbfa-a542c14cdb7f" xmlns:ns4="a7f5c76c-c77d-46c7-95d8-7d7e03272fbd" targetNamespace="http://schemas.microsoft.com/office/2006/metadata/properties" ma:root="true" ma:fieldsID="cfbd9815d0dea05c2b3e77b4853cd24b" ns3:_="" ns4:_="">
    <xsd:import namespace="6cc7671a-647f-4585-bbfa-a542c14cdb7f"/>
    <xsd:import namespace="a7f5c76c-c77d-46c7-95d8-7d7e03272f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7671a-647f-4585-bbfa-a542c14cdb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5c76c-c77d-46c7-95d8-7d7e03272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11F5F2-19A2-442C-8F45-4BCFC36CE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7671a-647f-4585-bbfa-a542c14cdb7f"/>
    <ds:schemaRef ds:uri="a7f5c76c-c77d-46c7-95d8-7d7e03272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CB200-0E67-4379-9536-F61D9C389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1E46A-3195-44BD-AD8D-9827FF81CCE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7f5c76c-c77d-46c7-95d8-7d7e03272fbd"/>
    <ds:schemaRef ds:uri="6cc7671a-647f-4585-bbfa-a542c14cdb7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Employee Info</vt:lpstr>
      <vt:lpstr>O&amp;P</vt:lpstr>
      <vt:lpstr>BLD</vt:lpstr>
      <vt:lpstr>Summary</vt:lpstr>
      <vt:lpstr>formulae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Pennsylvania Department of Education</dc:creator>
  <cp:lastModifiedBy>Andrea Brown</cp:lastModifiedBy>
  <cp:lastPrinted>2022-03-23T18:16:10Z</cp:lastPrinted>
  <dcterms:created xsi:type="dcterms:W3CDTF">2021-05-19T00:07:35Z</dcterms:created>
  <dcterms:modified xsi:type="dcterms:W3CDTF">2022-04-01T19:20:54Z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0x0101003F830E0254A9544493694D55E5BDA56E</vt:lpwstr>
  </property>
</Properties>
</file>